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2" i="1" l="1"/>
  <c r="H134" i="1"/>
  <c r="H133" i="1"/>
  <c r="H132" i="1"/>
  <c r="H131" i="1"/>
  <c r="H130" i="1"/>
  <c r="H129" i="1"/>
  <c r="H128" i="1"/>
  <c r="H125" i="1"/>
  <c r="H124" i="1"/>
  <c r="H120" i="1"/>
  <c r="G120" i="1"/>
  <c r="F120" i="1"/>
  <c r="J117" i="1"/>
  <c r="H116" i="1"/>
  <c r="J116" i="1" s="1"/>
  <c r="J115" i="1" s="1"/>
  <c r="K115" i="1"/>
  <c r="I115" i="1"/>
  <c r="H115" i="1"/>
  <c r="G115" i="1"/>
  <c r="F115" i="1"/>
  <c r="F16" i="1" s="1"/>
  <c r="E115" i="1"/>
  <c r="H113" i="1"/>
  <c r="J113" i="1" s="1"/>
  <c r="J112" i="1"/>
  <c r="H112" i="1"/>
  <c r="H111" i="1"/>
  <c r="J111" i="1" s="1"/>
  <c r="J110" i="1"/>
  <c r="H110" i="1"/>
  <c r="J109" i="1"/>
  <c r="J108" i="1"/>
  <c r="K107" i="1"/>
  <c r="K16" i="1" s="1"/>
  <c r="I107" i="1"/>
  <c r="G107" i="1"/>
  <c r="F107" i="1"/>
  <c r="E107" i="1"/>
  <c r="E16" i="1" s="1"/>
  <c r="H106" i="1"/>
  <c r="H118" i="1" s="1"/>
  <c r="J105" i="1"/>
  <c r="J104" i="1"/>
  <c r="J103" i="1"/>
  <c r="J102" i="1"/>
  <c r="K101" i="1"/>
  <c r="I101" i="1"/>
  <c r="H101" i="1"/>
  <c r="G101" i="1"/>
  <c r="F101" i="1"/>
  <c r="E101" i="1"/>
  <c r="J100" i="1"/>
  <c r="J99" i="1"/>
  <c r="H98" i="1"/>
  <c r="J98" i="1" s="1"/>
  <c r="K97" i="1"/>
  <c r="I97" i="1"/>
  <c r="G97" i="1"/>
  <c r="F97" i="1"/>
  <c r="E97" i="1"/>
  <c r="H96" i="1"/>
  <c r="J96" i="1" s="1"/>
  <c r="J95" i="1" s="1"/>
  <c r="K95" i="1"/>
  <c r="I95" i="1"/>
  <c r="G95" i="1"/>
  <c r="F95" i="1"/>
  <c r="E95" i="1"/>
  <c r="J94" i="1"/>
  <c r="H93" i="1"/>
  <c r="J93" i="1" s="1"/>
  <c r="J92" i="1"/>
  <c r="J91" i="1"/>
  <c r="H91" i="1"/>
  <c r="H90" i="1"/>
  <c r="J90" i="1" s="1"/>
  <c r="J89" i="1"/>
  <c r="J13" i="1" s="1"/>
  <c r="H89" i="1"/>
  <c r="H88" i="1"/>
  <c r="H135" i="1" s="1"/>
  <c r="J87" i="1"/>
  <c r="K86" i="1"/>
  <c r="I86" i="1"/>
  <c r="H86" i="1"/>
  <c r="G86" i="1"/>
  <c r="F86" i="1"/>
  <c r="E86" i="1"/>
  <c r="H85" i="1"/>
  <c r="H78" i="1" s="1"/>
  <c r="H84" i="1"/>
  <c r="J84" i="1" s="1"/>
  <c r="J83" i="1"/>
  <c r="J82" i="1"/>
  <c r="I82" i="1"/>
  <c r="H82" i="1"/>
  <c r="J81" i="1"/>
  <c r="J80" i="1"/>
  <c r="H79" i="1"/>
  <c r="J79" i="1" s="1"/>
  <c r="K78" i="1"/>
  <c r="I78" i="1"/>
  <c r="I77" i="1" s="1"/>
  <c r="G78" i="1"/>
  <c r="F78" i="1"/>
  <c r="F77" i="1" s="1"/>
  <c r="E78" i="1"/>
  <c r="E77" i="1" s="1"/>
  <c r="J76" i="1"/>
  <c r="J75" i="1" s="1"/>
  <c r="K75" i="1"/>
  <c r="I75" i="1"/>
  <c r="H75" i="1"/>
  <c r="G75" i="1"/>
  <c r="F75" i="1"/>
  <c r="E75" i="1"/>
  <c r="J74" i="1"/>
  <c r="J73" i="1"/>
  <c r="J72" i="1"/>
  <c r="I71" i="1"/>
  <c r="H71" i="1"/>
  <c r="J71" i="1" s="1"/>
  <c r="J70" i="1"/>
  <c r="J69" i="1"/>
  <c r="J68" i="1"/>
  <c r="J67" i="1"/>
  <c r="J66" i="1"/>
  <c r="J65" i="1"/>
  <c r="H64" i="1"/>
  <c r="J64" i="1" s="1"/>
  <c r="H63" i="1"/>
  <c r="D122" i="1" s="1"/>
  <c r="J62" i="1"/>
  <c r="J61" i="1"/>
  <c r="J60" i="1"/>
  <c r="J59" i="1"/>
  <c r="K58" i="1"/>
  <c r="I58" i="1"/>
  <c r="G58" i="1"/>
  <c r="F58" i="1"/>
  <c r="E58" i="1"/>
  <c r="J57" i="1"/>
  <c r="J56" i="1"/>
  <c r="J55" i="1"/>
  <c r="J54" i="1"/>
  <c r="J53" i="1"/>
  <c r="J52" i="1"/>
  <c r="J51" i="1"/>
  <c r="J50" i="1"/>
  <c r="H50" i="1"/>
  <c r="J49" i="1"/>
  <c r="H48" i="1"/>
  <c r="J47" i="1"/>
  <c r="H46" i="1"/>
  <c r="J45" i="1"/>
  <c r="K44" i="1"/>
  <c r="I44" i="1"/>
  <c r="G44" i="1"/>
  <c r="F44" i="1"/>
  <c r="E44" i="1"/>
  <c r="J43" i="1"/>
  <c r="J42" i="1"/>
  <c r="J41" i="1"/>
  <c r="J40" i="1"/>
  <c r="K39" i="1"/>
  <c r="I39" i="1"/>
  <c r="H39" i="1"/>
  <c r="G39" i="1"/>
  <c r="F39" i="1"/>
  <c r="E39" i="1"/>
  <c r="J38" i="1"/>
  <c r="J37" i="1"/>
  <c r="J36" i="1"/>
  <c r="K35" i="1"/>
  <c r="I35" i="1"/>
  <c r="I29" i="1" s="1"/>
  <c r="H35" i="1"/>
  <c r="G35" i="1"/>
  <c r="F35" i="1"/>
  <c r="E35" i="1"/>
  <c r="E29" i="1" s="1"/>
  <c r="H34" i="1"/>
  <c r="H32" i="1" s="1"/>
  <c r="J33" i="1"/>
  <c r="K32" i="1"/>
  <c r="I32" i="1"/>
  <c r="G32" i="1"/>
  <c r="F32" i="1"/>
  <c r="E32" i="1"/>
  <c r="J31" i="1"/>
  <c r="K30" i="1"/>
  <c r="J30" i="1"/>
  <c r="I30" i="1"/>
  <c r="H30" i="1"/>
  <c r="G30" i="1"/>
  <c r="F30" i="1"/>
  <c r="F29" i="1" s="1"/>
  <c r="E30" i="1"/>
  <c r="H28" i="1"/>
  <c r="J28" i="1" s="1"/>
  <c r="H27" i="1"/>
  <c r="K26" i="1"/>
  <c r="K18" i="1" s="1"/>
  <c r="I26" i="1"/>
  <c r="G26" i="1"/>
  <c r="F26" i="1"/>
  <c r="E26" i="1"/>
  <c r="J25" i="1"/>
  <c r="H25" i="1"/>
  <c r="H24" i="1"/>
  <c r="J23" i="1"/>
  <c r="J22" i="1"/>
  <c r="J21" i="1"/>
  <c r="I20" i="1"/>
  <c r="I19" i="1" s="1"/>
  <c r="I18" i="1" s="1"/>
  <c r="H20" i="1"/>
  <c r="H11" i="1" s="1"/>
  <c r="K19" i="1"/>
  <c r="G19" i="1"/>
  <c r="G18" i="1" s="1"/>
  <c r="F19" i="1"/>
  <c r="E19" i="1"/>
  <c r="I16" i="1"/>
  <c r="K15" i="1"/>
  <c r="I15" i="1"/>
  <c r="H15" i="1"/>
  <c r="G15" i="1"/>
  <c r="F15" i="1"/>
  <c r="E15" i="1"/>
  <c r="K14" i="1"/>
  <c r="I14" i="1"/>
  <c r="H14" i="1"/>
  <c r="G14" i="1"/>
  <c r="F14" i="1"/>
  <c r="E14" i="1"/>
  <c r="K13" i="1"/>
  <c r="I13" i="1"/>
  <c r="H13" i="1"/>
  <c r="G13" i="1"/>
  <c r="F13" i="1"/>
  <c r="E13" i="1"/>
  <c r="K12" i="1"/>
  <c r="I12" i="1"/>
  <c r="G12" i="1"/>
  <c r="F12" i="1"/>
  <c r="E12" i="1"/>
  <c r="K11" i="1"/>
  <c r="I11" i="1"/>
  <c r="G11" i="1"/>
  <c r="F11" i="1"/>
  <c r="E11" i="1"/>
  <c r="I10" i="1" l="1"/>
  <c r="I9" i="1" s="1"/>
  <c r="J97" i="1"/>
  <c r="J107" i="1"/>
  <c r="E10" i="1"/>
  <c r="E9" i="1" s="1"/>
  <c r="H136" i="1"/>
  <c r="G29" i="1"/>
  <c r="K77" i="1"/>
  <c r="J78" i="1"/>
  <c r="J85" i="1"/>
  <c r="H12" i="1"/>
  <c r="K10" i="1"/>
  <c r="K9" i="1" s="1"/>
  <c r="F18" i="1"/>
  <c r="F17" i="1" s="1"/>
  <c r="J35" i="1"/>
  <c r="J39" i="1"/>
  <c r="H44" i="1"/>
  <c r="H29" i="1" s="1"/>
  <c r="H126" i="1"/>
  <c r="J88" i="1"/>
  <c r="H97" i="1"/>
  <c r="G16" i="1"/>
  <c r="H127" i="1"/>
  <c r="J86" i="1"/>
  <c r="K29" i="1"/>
  <c r="K17" i="1" s="1"/>
  <c r="J24" i="1"/>
  <c r="H26" i="1"/>
  <c r="G10" i="1"/>
  <c r="G9" i="1" s="1"/>
  <c r="E18" i="1"/>
  <c r="E17" i="1" s="1"/>
  <c r="E5" i="1" s="1"/>
  <c r="J27" i="1"/>
  <c r="J26" i="1" s="1"/>
  <c r="J34" i="1"/>
  <c r="J32" i="1" s="1"/>
  <c r="J14" i="1"/>
  <c r="J46" i="1"/>
  <c r="J44" i="1" s="1"/>
  <c r="H58" i="1"/>
  <c r="J63" i="1"/>
  <c r="J58" i="1" s="1"/>
  <c r="G77" i="1"/>
  <c r="H107" i="1"/>
  <c r="H16" i="1" s="1"/>
  <c r="H10" i="1" s="1"/>
  <c r="H9" i="1" s="1"/>
  <c r="D152" i="1" s="1"/>
  <c r="F10" i="1"/>
  <c r="F9" i="1" s="1"/>
  <c r="I17" i="1"/>
  <c r="I5" i="1" s="1"/>
  <c r="G17" i="1"/>
  <c r="G5" i="1" s="1"/>
  <c r="H95" i="1"/>
  <c r="J15" i="1"/>
  <c r="J48" i="1"/>
  <c r="J106" i="1"/>
  <c r="J16" i="1" s="1"/>
  <c r="I120" i="1"/>
  <c r="H122" i="1"/>
  <c r="J20" i="1"/>
  <c r="H19" i="1"/>
  <c r="H18" i="1" s="1"/>
  <c r="J29" i="1" l="1"/>
  <c r="K5" i="1"/>
  <c r="H121" i="1"/>
  <c r="H77" i="1"/>
  <c r="H17" i="1" s="1"/>
  <c r="H5" i="1" s="1"/>
  <c r="F5" i="1"/>
  <c r="J12" i="1"/>
  <c r="J19" i="1"/>
  <c r="J18" i="1" s="1"/>
  <c r="J11" i="1"/>
  <c r="J101" i="1"/>
  <c r="J77" i="1" s="1"/>
  <c r="J10" i="1" l="1"/>
  <c r="J9" i="1" s="1"/>
  <c r="J17" i="1"/>
  <c r="J5" i="1" s="1"/>
</calcChain>
</file>

<file path=xl/comments1.xml><?xml version="1.0" encoding="utf-8"?>
<comments xmlns="http://schemas.openxmlformats.org/spreadsheetml/2006/main">
  <authors>
    <author>Автор</author>
  </authors>
  <commentList>
    <comment ref="K1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надо включить от 15.07.21 г. пришел ИП</t>
        </r>
      </text>
    </comment>
  </commentList>
</comments>
</file>

<file path=xl/sharedStrings.xml><?xml version="1.0" encoding="utf-8"?>
<sst xmlns="http://schemas.openxmlformats.org/spreadsheetml/2006/main" count="371" uniqueCount="232">
  <si>
    <t>Плана финансово-хозяйственной деятельности</t>
  </si>
  <si>
    <t>на 2021 год по бюджетным средствам</t>
  </si>
  <si>
    <t>МБОУ СОШ с. Ак-Тал (школа)</t>
  </si>
  <si>
    <t>Адрес фактического местонахождения  учреждения: с.Ак-Тал,ул.Малчын 40</t>
  </si>
  <si>
    <t>Наименование показателя</t>
  </si>
  <si>
    <t>Код по бюджетной классификации</t>
  </si>
  <si>
    <t>КОСГУ</t>
  </si>
  <si>
    <t>СубКОСГУ</t>
  </si>
  <si>
    <t>Первоначальный план</t>
  </si>
  <si>
    <t>Уточнение</t>
  </si>
  <si>
    <t>Уточненный бюджет</t>
  </si>
  <si>
    <t>Фактическое финансирование</t>
  </si>
  <si>
    <t>Остаток Лимита</t>
  </si>
  <si>
    <t>Заявка</t>
  </si>
  <si>
    <t>минус</t>
  </si>
  <si>
    <t>плюс</t>
  </si>
  <si>
    <t>Общее образование</t>
  </si>
  <si>
    <t>814 0702 0720000000 611</t>
  </si>
  <si>
    <t>000.00.00</t>
  </si>
  <si>
    <t>Субсидии Школы-детские сады, школы начальные, неполные средние и средние</t>
  </si>
  <si>
    <t>СУБВЕНЦИЯ</t>
  </si>
  <si>
    <t>814 0702 0720200210 611</t>
  </si>
  <si>
    <t>СУБСИДИИ федерального бюджета</t>
  </si>
  <si>
    <t>СУБСИДИИ республиканского бюджета</t>
  </si>
  <si>
    <t>СУБСИДИИ по коммунальным услугам</t>
  </si>
  <si>
    <t>МЕСТНЫЙ БЮДЖЕТ по коммунальным услугам</t>
  </si>
  <si>
    <t>СОБСТВЕННЫЕ ДОХОДЫ КОЖУУНА</t>
  </si>
  <si>
    <t>РАСХОДЫ</t>
  </si>
  <si>
    <t>200.00.00</t>
  </si>
  <si>
    <t>Оплата труда и начисления на оплату труда, втом числе</t>
  </si>
  <si>
    <t>241.00.00</t>
  </si>
  <si>
    <t>Заработная плата, в том числе:</t>
  </si>
  <si>
    <t>241.11.00</t>
  </si>
  <si>
    <t>заработная плата</t>
  </si>
  <si>
    <t>814 0701 0710100210 611</t>
  </si>
  <si>
    <t>заработная плата (с дотации)</t>
  </si>
  <si>
    <t>подъемные</t>
  </si>
  <si>
    <t>814 0702 0720200220 611</t>
  </si>
  <si>
    <t>241.12.01</t>
  </si>
  <si>
    <t>Классное руководство заработная плата</t>
  </si>
  <si>
    <t>814 0702 07208L3 030 612</t>
  </si>
  <si>
    <t>Зарплата (задолженность по исполнительным листам) 102001</t>
  </si>
  <si>
    <t>241.11.01</t>
  </si>
  <si>
    <t>Начисления на выплаты по оплате труда</t>
  </si>
  <si>
    <t>241.13.00</t>
  </si>
  <si>
    <t>Классное руководство Начисления на выплаты по оплате труда</t>
  </si>
  <si>
    <t>ОКАЗАНИЕ УСЛУГ:</t>
  </si>
  <si>
    <t>241.20.00</t>
  </si>
  <si>
    <t>Прочие несоциальные выплаты персоналу, в том числе:</t>
  </si>
  <si>
    <t>241.14.00</t>
  </si>
  <si>
    <t>суточные при служ. коман-х</t>
  </si>
  <si>
    <t>241.14.02</t>
  </si>
  <si>
    <t>Услуги связи, в том числе:</t>
  </si>
  <si>
    <t>241.21.00</t>
  </si>
  <si>
    <t>абонентская плата за услуги связи</t>
  </si>
  <si>
    <t>241.21.04</t>
  </si>
  <si>
    <t>Безоп-ть: телематическая связь Глонас</t>
  </si>
  <si>
    <t>241.21.99</t>
  </si>
  <si>
    <t>Транспортные услуги, в том числе:</t>
  </si>
  <si>
    <t>241.22.00</t>
  </si>
  <si>
    <t>оплата проезда при служеб.командировках</t>
  </si>
  <si>
    <t>241.22.02</t>
  </si>
  <si>
    <t>транспортные расходы по доставке угля Субсидия</t>
  </si>
  <si>
    <t>814 0702 0720270260 611</t>
  </si>
  <si>
    <t>241.22.05</t>
  </si>
  <si>
    <t>транспортные расходы по доставке угля Мест бюджет</t>
  </si>
  <si>
    <t>814 0702 0720200260 611</t>
  </si>
  <si>
    <t>Коммунальные услуги, в том числе:</t>
  </si>
  <si>
    <t>241.23.00</t>
  </si>
  <si>
    <t>оплата отопления и горячего водоснабжения</t>
  </si>
  <si>
    <t>241.23.01</t>
  </si>
  <si>
    <t>холодное водоснабжение и отвод сточных вод</t>
  </si>
  <si>
    <t>241.23.03</t>
  </si>
  <si>
    <t>потребление электроэнергии Субсидия</t>
  </si>
  <si>
    <t>241.23.04</t>
  </si>
  <si>
    <t>потребление электроэнергии Мест бюджет</t>
  </si>
  <si>
    <t>Работы, услуги по содержанию имущества, в том числе:</t>
  </si>
  <si>
    <t>241.25.00</t>
  </si>
  <si>
    <t>вывоз мусора</t>
  </si>
  <si>
    <t>241.25.01</t>
  </si>
  <si>
    <t>дезинфекция, дезинсекция, дератизация,газация</t>
  </si>
  <si>
    <t>241.25.03</t>
  </si>
  <si>
    <t>814 0702 0720200220 600</t>
  </si>
  <si>
    <t>санитарно-гигиеническое обслуживание</t>
  </si>
  <si>
    <t>241.25.04</t>
  </si>
  <si>
    <t xml:space="preserve">Безоп-ть: тех обслуж и рем.охран и пожарная сигнализация </t>
  </si>
  <si>
    <t>241.25.05</t>
  </si>
  <si>
    <t>тех обслуж и рем.охран и пожарная сигнализация</t>
  </si>
  <si>
    <t>Безоп-ть: огнезащитная обработка деревянных конструкций</t>
  </si>
  <si>
    <t>241.25.09</t>
  </si>
  <si>
    <t>Безоп-ть: зарядка огнетушителей</t>
  </si>
  <si>
    <t>241.25.10</t>
  </si>
  <si>
    <t>зарядка огнетушителей</t>
  </si>
  <si>
    <t>содержание и ремонт автотранспорта</t>
  </si>
  <si>
    <t>241.25.16</t>
  </si>
  <si>
    <t>содержание и ремонт оргтехники</t>
  </si>
  <si>
    <t>241.25.18</t>
  </si>
  <si>
    <t>доступная среда</t>
  </si>
  <si>
    <t>241.25.19</t>
  </si>
  <si>
    <t>Прочие работы, услуги в том числе:</t>
  </si>
  <si>
    <t>241.26.00</t>
  </si>
  <si>
    <t>найм жилых помещений при служ.коман-х</t>
  </si>
  <si>
    <t>241.26.02</t>
  </si>
  <si>
    <t>Безоп-ть: Изготовление плана эвакуации</t>
  </si>
  <si>
    <t>241.26.05</t>
  </si>
  <si>
    <t>Учебн.расх. услуги в области информационных технологий</t>
  </si>
  <si>
    <t>814 0702 072017602У 611</t>
  </si>
  <si>
    <t>241.26.11</t>
  </si>
  <si>
    <t>услуги в области информационных технологий Контур Экстерн</t>
  </si>
  <si>
    <t>Учебн.расх. аттестаты</t>
  </si>
  <si>
    <t>241.26.13</t>
  </si>
  <si>
    <t>оказание платных медицинских услуг</t>
  </si>
  <si>
    <t>241.26.14</t>
  </si>
  <si>
    <t>оказание платных медициских услуг</t>
  </si>
  <si>
    <t>подписка и периодические издания</t>
  </si>
  <si>
    <t>241.26.17</t>
  </si>
  <si>
    <t>оплата услуг по обучению на курсах ПК,ПиПС Охрана труда</t>
  </si>
  <si>
    <t>241.26.30</t>
  </si>
  <si>
    <t>оплата услуг по обучению на курсах Русского языка</t>
  </si>
  <si>
    <t>оплата труда по договорам ГПХ</t>
  </si>
  <si>
    <t>241.26.38</t>
  </si>
  <si>
    <t xml:space="preserve">оплата услуг по обучению на курсах Тувинский язык </t>
  </si>
  <si>
    <t>откачка септика,проведение испытаний электрооборудования, аккарицид.обработка</t>
  </si>
  <si>
    <t>241.26.99</t>
  </si>
  <si>
    <t>аттестация раб мест</t>
  </si>
  <si>
    <t>241.26.12</t>
  </si>
  <si>
    <t>Организация временного трудоустройства несовершенолетних</t>
  </si>
  <si>
    <t>814 0401 1420042260 611</t>
  </si>
  <si>
    <t>Патриотическое воспитание детей и молодежи</t>
  </si>
  <si>
    <t>814 0702 0720270220 611</t>
  </si>
  <si>
    <t>241.26.28</t>
  </si>
  <si>
    <t>Услуги по страхованию имущества, гражданской ответственности и здоровья:</t>
  </si>
  <si>
    <t>241.27.00</t>
  </si>
  <si>
    <t>Безоп-ть: услуги по страхованию имущества (авто)</t>
  </si>
  <si>
    <t>241.27.01</t>
  </si>
  <si>
    <t>ПОСТУПЛЕНИЕ НЕФИНАНСОВЫХ АКТИВОВ</t>
  </si>
  <si>
    <t>241.30.00</t>
  </si>
  <si>
    <t>Увеличение стоимости основных средств, в том числе:</t>
  </si>
  <si>
    <t>241.31.00</t>
  </si>
  <si>
    <t>Учебн.расх. приобретение учебников (библиотечный фонд)</t>
  </si>
  <si>
    <t>241.31.03</t>
  </si>
  <si>
    <t>приобретение учебников (библиотечный фонд) МБ</t>
  </si>
  <si>
    <t>приобретение мебели</t>
  </si>
  <si>
    <t>241.31.04</t>
  </si>
  <si>
    <t xml:space="preserve">Учебн.расх. приобретение основных фондов </t>
  </si>
  <si>
    <t>приобретение основных фондов (оргтехника, оборудование) ЕГЭ</t>
  </si>
  <si>
    <t>приобретение основных фондов (оргтехника, оборудование)</t>
  </si>
  <si>
    <t>приобретение аналогичных обордований</t>
  </si>
  <si>
    <t>241.31.99</t>
  </si>
  <si>
    <t>Увеличение стоимости материальных запасов, в том числе:</t>
  </si>
  <si>
    <t>241.34.00</t>
  </si>
  <si>
    <t>приобретение медикаментов</t>
  </si>
  <si>
    <t>241.34.10</t>
  </si>
  <si>
    <t>продукты Горячего питания</t>
  </si>
  <si>
    <t>814 0702 07202L3 040 612</t>
  </si>
  <si>
    <t>241.34.20</t>
  </si>
  <si>
    <t>продукты питания детей с ОВЗ</t>
  </si>
  <si>
    <t>814 0702 0720275150 611</t>
  </si>
  <si>
    <t>продукты питания Школы-интерната</t>
  </si>
  <si>
    <t>ГСМ</t>
  </si>
  <si>
    <t>241.34.30</t>
  </si>
  <si>
    <t>ГСМ (ЕГЭ)</t>
  </si>
  <si>
    <t>строительные материалы</t>
  </si>
  <si>
    <t>241.34.40</t>
  </si>
  <si>
    <t>Увеличение стоимости мягкого инвентаря, в том числе:</t>
  </si>
  <si>
    <t>241.35.00</t>
  </si>
  <si>
    <t>приобретение мягкого инвентаря</t>
  </si>
  <si>
    <t>241.35.01</t>
  </si>
  <si>
    <t>Увеличение стоимости прочих оборотных запасов (материалов), в том числе:</t>
  </si>
  <si>
    <t>241.36.00</t>
  </si>
  <si>
    <t>приобретение запчастей адм-хоз обеспечения</t>
  </si>
  <si>
    <t>241.36.01</t>
  </si>
  <si>
    <t>другие (игрушки)</t>
  </si>
  <si>
    <t>241.36.99</t>
  </si>
  <si>
    <t>Учеб.расх. приобретение игрушек</t>
  </si>
  <si>
    <t>Увеличение стоимости прочих материальных запасов однократного применения, в том числе:</t>
  </si>
  <si>
    <t>241.39.00</t>
  </si>
  <si>
    <t>приобретение котельно-печного топлива (уголь) Субсидия</t>
  </si>
  <si>
    <t>241.39.06</t>
  </si>
  <si>
    <t>приобретение котельно-печного топлива (уголь) Мест бюджет</t>
  </si>
  <si>
    <t>канц.товары</t>
  </si>
  <si>
    <t>241.39.07</t>
  </si>
  <si>
    <t>канц.товары ЕГЭ</t>
  </si>
  <si>
    <t>хоз-ные и расходные материалы</t>
  </si>
  <si>
    <t>241.39.08</t>
  </si>
  <si>
    <t>Прочие расходы, в том числе</t>
  </si>
  <si>
    <t>241.91.00</t>
  </si>
  <si>
    <t>налог на имущество</t>
  </si>
  <si>
    <t>241.91.01</t>
  </si>
  <si>
    <t>земельный налог</t>
  </si>
  <si>
    <t>241.91.02</t>
  </si>
  <si>
    <t>транспортный налог</t>
  </si>
  <si>
    <t>241.91.03</t>
  </si>
  <si>
    <t>штраф, пени</t>
  </si>
  <si>
    <t>241.92.00</t>
  </si>
  <si>
    <t>госпошлина</t>
  </si>
  <si>
    <t>814 0702  0720200220 611</t>
  </si>
  <si>
    <t>241.90.05</t>
  </si>
  <si>
    <t>3043 тываэнергосбыт заявка</t>
  </si>
  <si>
    <t>гранд</t>
  </si>
  <si>
    <t xml:space="preserve">814 0702 0720200220 611 </t>
  </si>
  <si>
    <t xml:space="preserve">Льготы коммунальных услуг педработникам </t>
  </si>
  <si>
    <t>814 1003  0120076140 611</t>
  </si>
  <si>
    <t>241.12.03</t>
  </si>
  <si>
    <t>Ведущий бухгалтер                                                                                                Хорлуу Л.И.</t>
  </si>
  <si>
    <t xml:space="preserve">зарплата </t>
  </si>
  <si>
    <t>814 0702 0720200210 600</t>
  </si>
  <si>
    <t>учебные расходы</t>
  </si>
  <si>
    <t>коммуналка субвенция</t>
  </si>
  <si>
    <t>814 0702 0720270260 600</t>
  </si>
  <si>
    <t>коммуналка дотация</t>
  </si>
  <si>
    <t>814 0702 0720200260 600</t>
  </si>
  <si>
    <t>закупка</t>
  </si>
  <si>
    <t>безопасность</t>
  </si>
  <si>
    <t>русский язык</t>
  </si>
  <si>
    <t>тувинский язык</t>
  </si>
  <si>
    <t>814 0401 1420042260 200</t>
  </si>
  <si>
    <t>814 0702 0720270220 600</t>
  </si>
  <si>
    <t>ЕГЭ</t>
  </si>
  <si>
    <t>ЖКУ</t>
  </si>
  <si>
    <t>814 1003 0120076140 600</t>
  </si>
  <si>
    <t>Горячее питание</t>
  </si>
  <si>
    <t>Класс рук-во</t>
  </si>
  <si>
    <t>зарплата и уч.расходы</t>
  </si>
  <si>
    <t>зарплата уч расходы</t>
  </si>
  <si>
    <t>814 0701 0710100210 600</t>
  </si>
  <si>
    <t>814 0701 0710170260 600</t>
  </si>
  <si>
    <t>814 0701 0710100260 600</t>
  </si>
  <si>
    <t>прочие закупки</t>
  </si>
  <si>
    <t>814 0701 0710100220 600</t>
  </si>
  <si>
    <t>Главный экономист Управления образования                                             Ходакова И.А.</t>
  </si>
  <si>
    <t>ИСПОЛНЕНИЕ на 01.09.201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</si>
</sst>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3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Fill="1" applyAlignment="1">
      <alignment horizontal="center"/>
    </xf>
    <xf numFmtId="2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0" fillId="0" borderId="0" xfId="0" applyNumberFormat="1"/>
    <xf numFmtId="0" fontId="1" fillId="0" borderId="0" xfId="0" applyFont="1" applyFill="1" applyBorder="1" applyAlignment="1">
      <alignment horizontal="center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0" fontId="8" fillId="2" borderId="1" xfId="0" applyFont="1" applyFill="1" applyBorder="1" applyAlignment="1">
      <alignment vertical="center" wrapText="1"/>
    </xf>
    <xf numFmtId="164" fontId="0" fillId="0" borderId="1" xfId="0" applyNumberFormat="1" applyFill="1" applyBorder="1"/>
    <xf numFmtId="164" fontId="0" fillId="0" borderId="0" xfId="0" applyNumberFormat="1"/>
    <xf numFmtId="0" fontId="3" fillId="0" borderId="0" xfId="0" applyFont="1" applyFill="1" applyAlignment="1">
      <alignment horizontal="center" vertical="center" wrapText="1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0" fillId="5" borderId="1" xfId="0" applyNumberFormat="1" applyFill="1" applyBorder="1"/>
    <xf numFmtId="0" fontId="0" fillId="5" borderId="1" xfId="0" applyFill="1" applyBorder="1"/>
    <xf numFmtId="0" fontId="0" fillId="5" borderId="0" xfId="0" applyFill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64" fontId="0" fillId="2" borderId="1" xfId="0" applyNumberFormat="1" applyFill="1" applyBorder="1"/>
    <xf numFmtId="0" fontId="3" fillId="0" borderId="0" xfId="0" applyFont="1" applyFill="1" applyAlignment="1">
      <alignment vertical="top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/>
    <xf numFmtId="49" fontId="3" fillId="3" borderId="0" xfId="0" applyNumberFormat="1" applyFont="1" applyFill="1" applyBorder="1" applyAlignment="1"/>
    <xf numFmtId="49" fontId="3" fillId="3" borderId="0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0" fontId="10" fillId="3" borderId="0" xfId="0" applyFont="1" applyFill="1" applyBorder="1"/>
    <xf numFmtId="0" fontId="10" fillId="0" borderId="0" xfId="0" applyFont="1" applyFill="1" applyBorder="1"/>
    <xf numFmtId="0" fontId="2" fillId="0" borderId="0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/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/>
    <xf numFmtId="2" fontId="2" fillId="4" borderId="0" xfId="0" applyNumberFormat="1" applyFont="1" applyFill="1"/>
    <xf numFmtId="0" fontId="0" fillId="4" borderId="0" xfId="0" applyFill="1"/>
    <xf numFmtId="0" fontId="0" fillId="4" borderId="0" xfId="0" applyFill="1" applyBorder="1"/>
    <xf numFmtId="2" fontId="3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2" fontId="4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2" fontId="9" fillId="4" borderId="0" xfId="0" applyNumberFormat="1" applyFont="1" applyFill="1"/>
    <xf numFmtId="2" fontId="0" fillId="4" borderId="0" xfId="0" applyNumberFormat="1" applyFill="1"/>
    <xf numFmtId="164" fontId="0" fillId="4" borderId="0" xfId="0" applyNumberFormat="1" applyFill="1"/>
    <xf numFmtId="2" fontId="3" fillId="4" borderId="0" xfId="0" applyNumberFormat="1" applyFont="1" applyFill="1" applyAlignment="1">
      <alignment horizontal="center" vertical="center" wrapText="1"/>
    </xf>
    <xf numFmtId="2" fontId="9" fillId="4" borderId="0" xfId="0" applyNumberFormat="1" applyFont="1" applyFill="1" applyBorder="1"/>
    <xf numFmtId="2" fontId="10" fillId="4" borderId="0" xfId="0" applyNumberFormat="1" applyFont="1" applyFill="1" applyBorder="1"/>
    <xf numFmtId="2" fontId="2" fillId="4" borderId="0" xfId="0" applyNumberFormat="1" applyFont="1" applyFill="1" applyBorder="1"/>
    <xf numFmtId="2" fontId="2" fillId="4" borderId="0" xfId="0" applyNumberFormat="1" applyFont="1" applyFill="1" applyBorder="1" applyAlignment="1"/>
    <xf numFmtId="2" fontId="3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/>
    <xf numFmtId="2" fontId="3" fillId="4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62"/>
  <sheetViews>
    <sheetView tabSelected="1" topLeftCell="A13" workbookViewId="0">
      <selection activeCell="M11" sqref="M11"/>
    </sheetView>
  </sheetViews>
  <sheetFormatPr defaultRowHeight="15" x14ac:dyDescent="0.25"/>
  <cols>
    <col min="1" max="1" width="53.28515625" style="43" customWidth="1"/>
    <col min="2" max="2" width="22.7109375" style="43" customWidth="1"/>
    <col min="3" max="3" width="7.7109375" style="43" customWidth="1"/>
    <col min="4" max="4" width="11.7109375" style="43" customWidth="1"/>
    <col min="5" max="5" width="15.42578125" style="43" hidden="1" customWidth="1"/>
    <col min="6" max="6" width="12" style="43" hidden="1" customWidth="1"/>
    <col min="7" max="7" width="10.28515625" style="43" hidden="1" customWidth="1"/>
    <col min="8" max="8" width="11.5703125" style="89" customWidth="1"/>
    <col min="9" max="9" width="15.85546875" style="74" customWidth="1"/>
    <col min="10" max="10" width="24.7109375" customWidth="1"/>
    <col min="11" max="11" width="14.28515625" customWidth="1"/>
  </cols>
  <sheetData>
    <row r="1" spans="1:11" x14ac:dyDescent="0.25">
      <c r="A1" s="1" t="s">
        <v>231</v>
      </c>
      <c r="B1" s="1"/>
      <c r="C1" s="1"/>
      <c r="D1" s="1"/>
      <c r="E1" s="1"/>
      <c r="F1" s="1"/>
      <c r="G1" s="1"/>
      <c r="H1" s="73"/>
    </row>
    <row r="2" spans="1:11" x14ac:dyDescent="0.25">
      <c r="A2" s="3" t="s">
        <v>0</v>
      </c>
      <c r="B2" s="3"/>
      <c r="C2" s="3"/>
      <c r="D2" s="3"/>
      <c r="E2" s="3"/>
      <c r="F2" s="3"/>
      <c r="G2" s="3"/>
      <c r="H2" s="4"/>
      <c r="I2" s="75"/>
      <c r="J2" s="5"/>
    </row>
    <row r="3" spans="1:11" x14ac:dyDescent="0.25">
      <c r="A3" s="3" t="s">
        <v>1</v>
      </c>
      <c r="B3" s="3"/>
      <c r="C3" s="3"/>
      <c r="D3" s="3"/>
      <c r="E3" s="3"/>
      <c r="F3" s="3"/>
      <c r="G3" s="3"/>
      <c r="H3" s="4"/>
      <c r="I3" s="75"/>
    </row>
    <row r="4" spans="1:11" ht="15" customHeight="1" x14ac:dyDescent="0.25">
      <c r="A4" s="1" t="s">
        <v>2</v>
      </c>
      <c r="B4" s="1"/>
      <c r="C4" s="1"/>
      <c r="D4" s="1"/>
      <c r="E4" s="1"/>
      <c r="F4" s="1"/>
      <c r="G4" s="1"/>
      <c r="H4" s="6"/>
      <c r="I4" s="75"/>
    </row>
    <row r="5" spans="1:11" x14ac:dyDescent="0.25">
      <c r="A5" s="7" t="s">
        <v>3</v>
      </c>
      <c r="B5" s="7"/>
      <c r="C5" s="7"/>
      <c r="D5" s="7"/>
      <c r="E5" s="2">
        <f>E9-E17</f>
        <v>0</v>
      </c>
      <c r="F5" s="2">
        <f t="shared" ref="F5:K5" si="0">F9-F17</f>
        <v>0</v>
      </c>
      <c r="G5" s="2">
        <f t="shared" si="0"/>
        <v>0</v>
      </c>
      <c r="H5" s="73">
        <f t="shared" si="0"/>
        <v>0</v>
      </c>
      <c r="I5" s="73">
        <f t="shared" si="0"/>
        <v>0</v>
      </c>
      <c r="J5" s="2">
        <f t="shared" si="0"/>
        <v>0</v>
      </c>
      <c r="K5" s="2">
        <f t="shared" si="0"/>
        <v>0</v>
      </c>
    </row>
    <row r="6" spans="1:11" ht="15" customHeight="1" x14ac:dyDescent="0.25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/>
      <c r="H6" s="76" t="s">
        <v>10</v>
      </c>
      <c r="I6" s="77" t="s">
        <v>11</v>
      </c>
      <c r="J6" s="8" t="s">
        <v>12</v>
      </c>
      <c r="K6" s="8" t="s">
        <v>13</v>
      </c>
    </row>
    <row r="7" spans="1:11" x14ac:dyDescent="0.25">
      <c r="A7" s="8"/>
      <c r="B7" s="8"/>
      <c r="C7" s="8"/>
      <c r="D7" s="8"/>
      <c r="E7" s="8"/>
      <c r="F7" s="9" t="s">
        <v>14</v>
      </c>
      <c r="G7" s="9" t="s">
        <v>15</v>
      </c>
      <c r="H7" s="76"/>
      <c r="I7" s="77"/>
      <c r="J7" s="8"/>
      <c r="K7" s="8"/>
    </row>
    <row r="8" spans="1:11" x14ac:dyDescent="0.25">
      <c r="A8" s="9">
        <v>1</v>
      </c>
      <c r="B8" s="9"/>
      <c r="C8" s="9">
        <v>2</v>
      </c>
      <c r="D8" s="9">
        <v>3</v>
      </c>
      <c r="E8" s="9"/>
      <c r="F8" s="9"/>
      <c r="G8" s="9"/>
      <c r="H8" s="78">
        <v>4</v>
      </c>
      <c r="I8" s="79"/>
      <c r="J8" s="11"/>
      <c r="K8" s="11"/>
    </row>
    <row r="9" spans="1:11" x14ac:dyDescent="0.25">
      <c r="A9" s="12" t="s">
        <v>16</v>
      </c>
      <c r="B9" s="13" t="s">
        <v>17</v>
      </c>
      <c r="C9" s="14"/>
      <c r="D9" s="14" t="s">
        <v>18</v>
      </c>
      <c r="E9" s="15">
        <f>E10</f>
        <v>25799478</v>
      </c>
      <c r="F9" s="15">
        <f t="shared" ref="F9:K9" si="1">F10</f>
        <v>-4797988.37</v>
      </c>
      <c r="G9" s="15">
        <f t="shared" si="1"/>
        <v>577124.31000000006</v>
      </c>
      <c r="H9" s="80">
        <f t="shared" si="1"/>
        <v>21560613.940000001</v>
      </c>
      <c r="I9" s="80">
        <f t="shared" si="1"/>
        <v>18264808.299999997</v>
      </c>
      <c r="J9" s="15">
        <f t="shared" si="1"/>
        <v>3298848.6399999997</v>
      </c>
      <c r="K9" s="15">
        <f t="shared" si="1"/>
        <v>1117574.2320000001</v>
      </c>
    </row>
    <row r="10" spans="1:11" ht="26.25" x14ac:dyDescent="0.25">
      <c r="A10" s="16" t="s">
        <v>19</v>
      </c>
      <c r="B10" s="16"/>
      <c r="C10" s="17"/>
      <c r="D10" s="17"/>
      <c r="E10" s="18">
        <f>E11+E12+E13+E14+E15+E16</f>
        <v>25799478</v>
      </c>
      <c r="F10" s="18">
        <f t="shared" ref="F10:K10" si="2">F11+F12+F13+F14+F15+F16</f>
        <v>-4797988.37</v>
      </c>
      <c r="G10" s="18">
        <f t="shared" si="2"/>
        <v>577124.31000000006</v>
      </c>
      <c r="H10" s="81">
        <f t="shared" si="2"/>
        <v>21560613.940000001</v>
      </c>
      <c r="I10" s="81">
        <f t="shared" si="2"/>
        <v>18264808.299999997</v>
      </c>
      <c r="J10" s="18">
        <f t="shared" si="2"/>
        <v>3298848.6399999997</v>
      </c>
      <c r="K10" s="18">
        <f t="shared" si="2"/>
        <v>1117574.2320000001</v>
      </c>
    </row>
    <row r="11" spans="1:11" ht="26.25" x14ac:dyDescent="0.25">
      <c r="A11" s="16" t="s">
        <v>20</v>
      </c>
      <c r="B11" s="16" t="s">
        <v>21</v>
      </c>
      <c r="C11" s="17"/>
      <c r="D11" s="17"/>
      <c r="E11" s="18">
        <f>E20+E27+E61+E63+E79+E82+E100</f>
        <v>21445076</v>
      </c>
      <c r="F11" s="18">
        <f t="shared" ref="F11:K11" si="3">F20+F27+F61+F63+F79+F82+F100</f>
        <v>-4630555.0600000005</v>
      </c>
      <c r="G11" s="18">
        <f t="shared" si="3"/>
        <v>38922</v>
      </c>
      <c r="H11" s="81">
        <f t="shared" si="3"/>
        <v>16853442.940000001</v>
      </c>
      <c r="I11" s="81">
        <f t="shared" si="3"/>
        <v>15444418</v>
      </c>
      <c r="J11" s="18">
        <f t="shared" si="3"/>
        <v>1409024.9399999997</v>
      </c>
      <c r="K11" s="18">
        <f t="shared" si="3"/>
        <v>0</v>
      </c>
    </row>
    <row r="12" spans="1:11" x14ac:dyDescent="0.25">
      <c r="A12" s="16" t="s">
        <v>22</v>
      </c>
      <c r="B12" s="16"/>
      <c r="C12" s="17"/>
      <c r="D12" s="17"/>
      <c r="E12" s="18">
        <f>E24+E28+E88</f>
        <v>2147412</v>
      </c>
      <c r="F12" s="18">
        <f t="shared" ref="F12:K12" si="4">F24+F28+F88</f>
        <v>-9229</v>
      </c>
      <c r="G12" s="18">
        <f t="shared" si="4"/>
        <v>259748</v>
      </c>
      <c r="H12" s="81">
        <f t="shared" si="4"/>
        <v>2397931</v>
      </c>
      <c r="I12" s="81">
        <f t="shared" si="4"/>
        <v>1386703</v>
      </c>
      <c r="J12" s="18">
        <f t="shared" si="4"/>
        <v>1011228</v>
      </c>
      <c r="K12" s="18">
        <f t="shared" si="4"/>
        <v>0</v>
      </c>
    </row>
    <row r="13" spans="1:11" x14ac:dyDescent="0.25">
      <c r="A13" s="16" t="s">
        <v>23</v>
      </c>
      <c r="B13" s="16"/>
      <c r="C13" s="17"/>
      <c r="D13" s="17"/>
      <c r="E13" s="18">
        <f>E89+E117</f>
        <v>90700</v>
      </c>
      <c r="F13" s="18">
        <f t="shared" ref="F13:K13" si="5">F89+F117</f>
        <v>0</v>
      </c>
      <c r="G13" s="18">
        <f t="shared" si="5"/>
        <v>80250</v>
      </c>
      <c r="H13" s="81">
        <f t="shared" si="5"/>
        <v>170950</v>
      </c>
      <c r="I13" s="81">
        <f t="shared" si="5"/>
        <v>31509</v>
      </c>
      <c r="J13" s="18">
        <f t="shared" si="5"/>
        <v>139441</v>
      </c>
      <c r="K13" s="18">
        <f t="shared" si="5"/>
        <v>0</v>
      </c>
    </row>
    <row r="14" spans="1:11" x14ac:dyDescent="0.25">
      <c r="A14" s="16" t="s">
        <v>24</v>
      </c>
      <c r="B14" s="16"/>
      <c r="C14" s="17"/>
      <c r="D14" s="17"/>
      <c r="E14" s="18">
        <f>E37+E42+E102</f>
        <v>1196580</v>
      </c>
      <c r="F14" s="18">
        <f t="shared" ref="F14:K15" si="6">F37+F42+F102</f>
        <v>0</v>
      </c>
      <c r="G14" s="18">
        <f t="shared" si="6"/>
        <v>0</v>
      </c>
      <c r="H14" s="81">
        <f t="shared" si="6"/>
        <v>1196580</v>
      </c>
      <c r="I14" s="81">
        <f t="shared" si="6"/>
        <v>792872.15</v>
      </c>
      <c r="J14" s="18">
        <f t="shared" si="6"/>
        <v>403707.85</v>
      </c>
      <c r="K14" s="18">
        <f t="shared" si="6"/>
        <v>0</v>
      </c>
    </row>
    <row r="15" spans="1:11" x14ac:dyDescent="0.25">
      <c r="A15" s="16" t="s">
        <v>25</v>
      </c>
      <c r="B15" s="16"/>
      <c r="C15" s="17"/>
      <c r="D15" s="17"/>
      <c r="E15" s="18">
        <f>E38+E43+E103</f>
        <v>512820</v>
      </c>
      <c r="F15" s="18">
        <f t="shared" si="6"/>
        <v>0</v>
      </c>
      <c r="G15" s="18">
        <f t="shared" si="6"/>
        <v>0</v>
      </c>
      <c r="H15" s="81">
        <f t="shared" si="6"/>
        <v>512820</v>
      </c>
      <c r="I15" s="81">
        <f t="shared" si="6"/>
        <v>121685.86</v>
      </c>
      <c r="J15" s="18">
        <f t="shared" si="6"/>
        <v>391134.14</v>
      </c>
      <c r="K15" s="18">
        <f t="shared" si="6"/>
        <v>0</v>
      </c>
    </row>
    <row r="16" spans="1:11" x14ac:dyDescent="0.25">
      <c r="A16" s="16" t="s">
        <v>26</v>
      </c>
      <c r="B16" s="16"/>
      <c r="C16" s="17"/>
      <c r="D16" s="17"/>
      <c r="E16" s="18">
        <f>E25+E23+E31+E33+E34+E36+E45+E46+E48+E50+E52+E53+E55+E56+E57+E59+E60+E62+E64+E66+E67+E68+E69+E70+E71+E72+E73+E74+E76+E80+E81+E83+E84+E85+E87+E90+E91+E92+E93+E96+E98+E104+E105+E106+E107+E115</f>
        <v>406890</v>
      </c>
      <c r="F16" s="18">
        <f t="shared" ref="F16:K16" si="7">F25+F23+F31+F33+F34+F36+F45+F46+F48+F50+F52+F53+F55+F56+F57+F59+F60+F62+F64+F66+F67+F68+F69+F70+F71+F72+F73+F74+F76+F80+F81+F83+F84+F85+F87+F90+F91+F92+F93+F96+F98+F104+F105+F106+F107+F115</f>
        <v>-158204.31</v>
      </c>
      <c r="G16" s="18">
        <f t="shared" si="7"/>
        <v>198204.31</v>
      </c>
      <c r="H16" s="81">
        <f t="shared" si="7"/>
        <v>428890</v>
      </c>
      <c r="I16" s="81">
        <f t="shared" si="7"/>
        <v>487620.29</v>
      </c>
      <c r="J16" s="18">
        <f t="shared" si="7"/>
        <v>-55687.290000000008</v>
      </c>
      <c r="K16" s="18">
        <f t="shared" si="7"/>
        <v>1117574.2320000001</v>
      </c>
    </row>
    <row r="17" spans="1:11" x14ac:dyDescent="0.25">
      <c r="A17" s="19" t="s">
        <v>27</v>
      </c>
      <c r="B17" s="13"/>
      <c r="C17" s="20">
        <v>200</v>
      </c>
      <c r="D17" s="20" t="s">
        <v>28</v>
      </c>
      <c r="E17" s="20">
        <f>E18+E29+E77+E107+E115+E117</f>
        <v>25799478</v>
      </c>
      <c r="F17" s="20">
        <f t="shared" ref="F17:K17" si="8">F18+F29+F77+F107+F115+F117</f>
        <v>-4797988.37</v>
      </c>
      <c r="G17" s="20">
        <f t="shared" si="8"/>
        <v>577124.31000000006</v>
      </c>
      <c r="H17" s="82">
        <f t="shared" si="8"/>
        <v>21560613.939999998</v>
      </c>
      <c r="I17" s="82">
        <f t="shared" si="8"/>
        <v>18264808.300000001</v>
      </c>
      <c r="J17" s="20">
        <f t="shared" si="8"/>
        <v>3298848.64</v>
      </c>
      <c r="K17" s="20">
        <f t="shared" si="8"/>
        <v>1117574.2320000001</v>
      </c>
    </row>
    <row r="18" spans="1:11" x14ac:dyDescent="0.25">
      <c r="A18" s="19" t="s">
        <v>29</v>
      </c>
      <c r="B18" s="21"/>
      <c r="C18" s="20">
        <v>241</v>
      </c>
      <c r="D18" s="20" t="s">
        <v>30</v>
      </c>
      <c r="E18" s="20">
        <f>E19+E26</f>
        <v>22496608</v>
      </c>
      <c r="F18" s="20">
        <f t="shared" ref="F18:K18" si="9">F19+F26</f>
        <v>-4591633.2</v>
      </c>
      <c r="G18" s="20">
        <f t="shared" si="9"/>
        <v>320748</v>
      </c>
      <c r="H18" s="82">
        <f t="shared" si="9"/>
        <v>18225722.800000001</v>
      </c>
      <c r="I18" s="83">
        <f>I19+I26</f>
        <v>16369740</v>
      </c>
      <c r="J18" s="20">
        <f t="shared" si="9"/>
        <v>1855982.7999999998</v>
      </c>
      <c r="K18" s="20">
        <f t="shared" si="9"/>
        <v>358396.212</v>
      </c>
    </row>
    <row r="19" spans="1:11" x14ac:dyDescent="0.25">
      <c r="A19" s="22" t="s">
        <v>31</v>
      </c>
      <c r="B19" s="23" t="s">
        <v>21</v>
      </c>
      <c r="C19" s="24">
        <v>241</v>
      </c>
      <c r="D19" s="24" t="s">
        <v>32</v>
      </c>
      <c r="E19" s="24">
        <f>E20+E24+E25</f>
        <v>17278500</v>
      </c>
      <c r="F19" s="24">
        <f t="shared" ref="F19:K19" si="10">F20+F24+F25</f>
        <v>-3526600</v>
      </c>
      <c r="G19" s="24">
        <f t="shared" si="10"/>
        <v>260500</v>
      </c>
      <c r="H19" s="82">
        <f t="shared" si="10"/>
        <v>14012400</v>
      </c>
      <c r="I19" s="83">
        <f>I20+I24+I25</f>
        <v>12437609</v>
      </c>
      <c r="J19" s="24">
        <f t="shared" si="10"/>
        <v>1574791</v>
      </c>
      <c r="K19" s="24">
        <f t="shared" si="10"/>
        <v>358396.212</v>
      </c>
    </row>
    <row r="20" spans="1:11" x14ac:dyDescent="0.25">
      <c r="A20" s="25" t="s">
        <v>33</v>
      </c>
      <c r="B20" s="26" t="s">
        <v>21</v>
      </c>
      <c r="C20" s="9"/>
      <c r="D20" s="9" t="s">
        <v>32</v>
      </c>
      <c r="E20" s="9">
        <v>16338000</v>
      </c>
      <c r="F20" s="10">
        <v>-3526600</v>
      </c>
      <c r="G20" s="9"/>
      <c r="H20" s="80">
        <f>E20+F20</f>
        <v>12811400</v>
      </c>
      <c r="I20" s="84">
        <f>11373119+I25</f>
        <v>11551139</v>
      </c>
      <c r="J20" s="27">
        <f t="shared" ref="J20:J83" si="11">H20-I20</f>
        <v>1260261</v>
      </c>
      <c r="K20" s="11"/>
    </row>
    <row r="21" spans="1:11" x14ac:dyDescent="0.25">
      <c r="A21" s="25" t="s">
        <v>33</v>
      </c>
      <c r="B21" s="26" t="s">
        <v>34</v>
      </c>
      <c r="C21" s="9"/>
      <c r="D21" s="9" t="s">
        <v>32</v>
      </c>
      <c r="E21" s="9"/>
      <c r="F21" s="9"/>
      <c r="G21" s="9"/>
      <c r="H21" s="80">
        <v>0</v>
      </c>
      <c r="I21" s="79"/>
      <c r="J21" s="27">
        <f t="shared" si="11"/>
        <v>0</v>
      </c>
      <c r="K21" s="11"/>
    </row>
    <row r="22" spans="1:11" x14ac:dyDescent="0.25">
      <c r="A22" s="25" t="s">
        <v>35</v>
      </c>
      <c r="B22" s="26" t="s">
        <v>34</v>
      </c>
      <c r="C22" s="9"/>
      <c r="D22" s="9" t="s">
        <v>32</v>
      </c>
      <c r="E22" s="9"/>
      <c r="F22" s="9"/>
      <c r="G22" s="9"/>
      <c r="H22" s="80">
        <v>0</v>
      </c>
      <c r="I22" s="79"/>
      <c r="J22" s="27">
        <f t="shared" si="11"/>
        <v>0</v>
      </c>
      <c r="K22" s="11"/>
    </row>
    <row r="23" spans="1:11" x14ac:dyDescent="0.25">
      <c r="A23" s="25" t="s">
        <v>36</v>
      </c>
      <c r="B23" s="26" t="s">
        <v>37</v>
      </c>
      <c r="C23" s="9"/>
      <c r="D23" s="9" t="s">
        <v>38</v>
      </c>
      <c r="E23" s="9"/>
      <c r="F23" s="9"/>
      <c r="G23" s="9"/>
      <c r="H23" s="80">
        <v>0</v>
      </c>
      <c r="I23" s="79"/>
      <c r="J23" s="27">
        <f t="shared" si="11"/>
        <v>0</v>
      </c>
      <c r="K23" s="11"/>
    </row>
    <row r="24" spans="1:11" x14ac:dyDescent="0.25">
      <c r="A24" s="25" t="s">
        <v>39</v>
      </c>
      <c r="B24" s="26" t="s">
        <v>40</v>
      </c>
      <c r="C24" s="9"/>
      <c r="D24" s="9"/>
      <c r="E24" s="9">
        <v>940500</v>
      </c>
      <c r="F24" s="9"/>
      <c r="G24" s="10">
        <v>199500</v>
      </c>
      <c r="H24" s="80">
        <f>E24+G24</f>
        <v>1140000</v>
      </c>
      <c r="I24" s="84">
        <v>708450</v>
      </c>
      <c r="J24" s="27">
        <f t="shared" si="11"/>
        <v>431550</v>
      </c>
      <c r="K24" s="11"/>
    </row>
    <row r="25" spans="1:11" x14ac:dyDescent="0.25">
      <c r="A25" s="25" t="s">
        <v>41</v>
      </c>
      <c r="B25" s="26" t="s">
        <v>21</v>
      </c>
      <c r="C25" s="9"/>
      <c r="D25" s="9" t="s">
        <v>42</v>
      </c>
      <c r="E25" s="9"/>
      <c r="F25" s="9"/>
      <c r="G25" s="9">
        <v>61000</v>
      </c>
      <c r="H25" s="80">
        <f>E25+G25</f>
        <v>61000</v>
      </c>
      <c r="I25" s="84">
        <v>178020</v>
      </c>
      <c r="J25" s="27">
        <f t="shared" si="11"/>
        <v>-117020</v>
      </c>
      <c r="K25" s="11">
        <v>358396.212</v>
      </c>
    </row>
    <row r="26" spans="1:11" x14ac:dyDescent="0.25">
      <c r="A26" s="22" t="s">
        <v>43</v>
      </c>
      <c r="B26" s="28" t="s">
        <v>21</v>
      </c>
      <c r="C26" s="24">
        <v>241</v>
      </c>
      <c r="D26" s="24" t="s">
        <v>44</v>
      </c>
      <c r="E26" s="24">
        <f>E27+E28</f>
        <v>5218108</v>
      </c>
      <c r="F26" s="24">
        <f t="shared" ref="F26:K26" si="12">F27+F28</f>
        <v>-1065033.2000000002</v>
      </c>
      <c r="G26" s="24">
        <f t="shared" si="12"/>
        <v>60248</v>
      </c>
      <c r="H26" s="82">
        <f t="shared" si="12"/>
        <v>4213322.8</v>
      </c>
      <c r="I26" s="83">
        <f t="shared" si="12"/>
        <v>3932131</v>
      </c>
      <c r="J26" s="24">
        <f t="shared" si="12"/>
        <v>281191.79999999981</v>
      </c>
      <c r="K26" s="24">
        <f t="shared" si="12"/>
        <v>0</v>
      </c>
    </row>
    <row r="27" spans="1:11" x14ac:dyDescent="0.25">
      <c r="A27" s="25" t="s">
        <v>43</v>
      </c>
      <c r="B27" s="26" t="s">
        <v>21</v>
      </c>
      <c r="C27" s="9">
        <v>241</v>
      </c>
      <c r="D27" s="9" t="s">
        <v>44</v>
      </c>
      <c r="E27" s="9">
        <v>4934076</v>
      </c>
      <c r="F27" s="10">
        <v>-1065033.2000000002</v>
      </c>
      <c r="G27" s="9"/>
      <c r="H27" s="80">
        <f>E27+F27</f>
        <v>3869042.8</v>
      </c>
      <c r="I27" s="84">
        <v>3718179</v>
      </c>
      <c r="J27" s="27">
        <f t="shared" si="11"/>
        <v>150863.79999999981</v>
      </c>
      <c r="K27" s="11"/>
    </row>
    <row r="28" spans="1:11" x14ac:dyDescent="0.25">
      <c r="A28" s="25" t="s">
        <v>45</v>
      </c>
      <c r="B28" s="26" t="s">
        <v>40</v>
      </c>
      <c r="C28" s="9"/>
      <c r="D28" s="9" t="s">
        <v>44</v>
      </c>
      <c r="E28" s="9">
        <v>284032</v>
      </c>
      <c r="F28" s="9"/>
      <c r="G28" s="10">
        <v>60248</v>
      </c>
      <c r="H28" s="80">
        <f>E28+G28</f>
        <v>344280</v>
      </c>
      <c r="I28" s="84">
        <v>213952</v>
      </c>
      <c r="J28" s="27">
        <f t="shared" si="11"/>
        <v>130328</v>
      </c>
      <c r="K28" s="11"/>
    </row>
    <row r="29" spans="1:11" x14ac:dyDescent="0.25">
      <c r="A29" s="29" t="s">
        <v>46</v>
      </c>
      <c r="B29" s="30"/>
      <c r="C29" s="31">
        <v>241</v>
      </c>
      <c r="D29" s="31" t="s">
        <v>47</v>
      </c>
      <c r="E29" s="31">
        <f>E30+E32+E35+E39+E44+E58+E75</f>
        <v>855950</v>
      </c>
      <c r="F29" s="31">
        <f t="shared" ref="F29:K29" si="13">F30+F32+F35+F39+F44+F58+F75</f>
        <v>-5004.12</v>
      </c>
      <c r="G29" s="31">
        <f t="shared" si="13"/>
        <v>107163</v>
      </c>
      <c r="H29" s="85">
        <f t="shared" si="13"/>
        <v>958108.88</v>
      </c>
      <c r="I29" s="85">
        <f t="shared" si="13"/>
        <v>632059.4</v>
      </c>
      <c r="J29" s="31">
        <f t="shared" si="13"/>
        <v>326049.48</v>
      </c>
      <c r="K29" s="31">
        <f t="shared" si="13"/>
        <v>518729.02</v>
      </c>
    </row>
    <row r="30" spans="1:11" x14ac:dyDescent="0.25">
      <c r="A30" s="32" t="s">
        <v>48</v>
      </c>
      <c r="B30" s="33" t="s">
        <v>37</v>
      </c>
      <c r="C30" s="24">
        <v>241</v>
      </c>
      <c r="D30" s="34" t="s">
        <v>49</v>
      </c>
      <c r="E30" s="34">
        <f>E31</f>
        <v>0</v>
      </c>
      <c r="F30" s="34">
        <f t="shared" ref="F30:K30" si="14">F31</f>
        <v>0</v>
      </c>
      <c r="G30" s="34">
        <f t="shared" si="14"/>
        <v>0</v>
      </c>
      <c r="H30" s="85">
        <f t="shared" si="14"/>
        <v>0</v>
      </c>
      <c r="I30" s="85">
        <f t="shared" si="14"/>
        <v>0</v>
      </c>
      <c r="J30" s="34">
        <f t="shared" si="14"/>
        <v>0</v>
      </c>
      <c r="K30" s="34">
        <f t="shared" si="14"/>
        <v>0</v>
      </c>
    </row>
    <row r="31" spans="1:11" x14ac:dyDescent="0.25">
      <c r="A31" s="35" t="s">
        <v>50</v>
      </c>
      <c r="B31" s="26" t="s">
        <v>37</v>
      </c>
      <c r="C31" s="34"/>
      <c r="D31" s="9" t="s">
        <v>51</v>
      </c>
      <c r="E31" s="9"/>
      <c r="F31" s="9"/>
      <c r="G31" s="9"/>
      <c r="H31" s="80">
        <v>0</v>
      </c>
      <c r="I31" s="79"/>
      <c r="J31" s="27">
        <f t="shared" si="11"/>
        <v>0</v>
      </c>
      <c r="K31" s="11"/>
    </row>
    <row r="32" spans="1:11" x14ac:dyDescent="0.25">
      <c r="A32" s="22" t="s">
        <v>52</v>
      </c>
      <c r="B32" s="36" t="s">
        <v>37</v>
      </c>
      <c r="C32" s="24">
        <v>241</v>
      </c>
      <c r="D32" s="24" t="s">
        <v>53</v>
      </c>
      <c r="E32" s="24">
        <f>E33+E34</f>
        <v>10000</v>
      </c>
      <c r="F32" s="24">
        <f t="shared" ref="F32:K32" si="15">F33+F34</f>
        <v>-1000</v>
      </c>
      <c r="G32" s="24">
        <f t="shared" si="15"/>
        <v>0</v>
      </c>
      <c r="H32" s="82">
        <f t="shared" si="15"/>
        <v>9000</v>
      </c>
      <c r="I32" s="82">
        <f t="shared" si="15"/>
        <v>0</v>
      </c>
      <c r="J32" s="24">
        <f t="shared" si="15"/>
        <v>9000</v>
      </c>
      <c r="K32" s="24">
        <f t="shared" si="15"/>
        <v>8800</v>
      </c>
    </row>
    <row r="33" spans="1:11" x14ac:dyDescent="0.25">
      <c r="A33" s="25" t="s">
        <v>54</v>
      </c>
      <c r="B33" s="26" t="s">
        <v>37</v>
      </c>
      <c r="C33" s="24"/>
      <c r="D33" s="9" t="s">
        <v>55</v>
      </c>
      <c r="E33" s="9"/>
      <c r="F33" s="9"/>
      <c r="G33" s="9"/>
      <c r="H33" s="80">
        <v>0</v>
      </c>
      <c r="I33" s="79"/>
      <c r="J33" s="27">
        <f t="shared" si="11"/>
        <v>0</v>
      </c>
      <c r="K33" s="11"/>
    </row>
    <row r="34" spans="1:11" x14ac:dyDescent="0.25">
      <c r="A34" s="37" t="s">
        <v>56</v>
      </c>
      <c r="B34" s="26" t="s">
        <v>37</v>
      </c>
      <c r="C34" s="24"/>
      <c r="D34" s="9" t="s">
        <v>57</v>
      </c>
      <c r="E34" s="9">
        <v>10000</v>
      </c>
      <c r="F34" s="9">
        <v>-1000</v>
      </c>
      <c r="G34" s="9"/>
      <c r="H34" s="80">
        <f>E34+F34</f>
        <v>9000</v>
      </c>
      <c r="I34" s="79"/>
      <c r="J34" s="27">
        <f t="shared" si="11"/>
        <v>9000</v>
      </c>
      <c r="K34" s="11">
        <v>8800</v>
      </c>
    </row>
    <row r="35" spans="1:11" x14ac:dyDescent="0.25">
      <c r="A35" s="22" t="s">
        <v>58</v>
      </c>
      <c r="B35" s="36" t="s">
        <v>37</v>
      </c>
      <c r="C35" s="24">
        <v>241</v>
      </c>
      <c r="D35" s="24" t="s">
        <v>59</v>
      </c>
      <c r="E35" s="24">
        <f>E36+E37+E38</f>
        <v>285200</v>
      </c>
      <c r="F35" s="24">
        <f t="shared" ref="F35:K35" si="16">F36+F37+F38</f>
        <v>0</v>
      </c>
      <c r="G35" s="24">
        <f t="shared" si="16"/>
        <v>0</v>
      </c>
      <c r="H35" s="82">
        <f t="shared" si="16"/>
        <v>285200</v>
      </c>
      <c r="I35" s="82">
        <f t="shared" si="16"/>
        <v>152720</v>
      </c>
      <c r="J35" s="24">
        <f t="shared" si="16"/>
        <v>132480</v>
      </c>
      <c r="K35" s="24">
        <f t="shared" si="16"/>
        <v>0</v>
      </c>
    </row>
    <row r="36" spans="1:11" x14ac:dyDescent="0.25">
      <c r="A36" s="25" t="s">
        <v>60</v>
      </c>
      <c r="B36" s="26" t="s">
        <v>37</v>
      </c>
      <c r="C36" s="9"/>
      <c r="D36" s="9" t="s">
        <v>61</v>
      </c>
      <c r="E36" s="9"/>
      <c r="F36" s="9"/>
      <c r="G36" s="9"/>
      <c r="H36" s="80">
        <v>0</v>
      </c>
      <c r="I36" s="79"/>
      <c r="J36" s="27">
        <f t="shared" si="11"/>
        <v>0</v>
      </c>
      <c r="K36" s="11"/>
    </row>
    <row r="37" spans="1:11" x14ac:dyDescent="0.25">
      <c r="A37" s="25" t="s">
        <v>62</v>
      </c>
      <c r="B37" s="26" t="s">
        <v>63</v>
      </c>
      <c r="C37" s="9"/>
      <c r="D37" s="9" t="s">
        <v>64</v>
      </c>
      <c r="E37" s="9">
        <v>199640</v>
      </c>
      <c r="F37" s="9"/>
      <c r="G37" s="9"/>
      <c r="H37" s="80">
        <v>199640</v>
      </c>
      <c r="I37" s="84">
        <v>152720</v>
      </c>
      <c r="J37" s="27">
        <f t="shared" si="11"/>
        <v>46920</v>
      </c>
      <c r="K37" s="11"/>
    </row>
    <row r="38" spans="1:11" x14ac:dyDescent="0.25">
      <c r="A38" s="25" t="s">
        <v>65</v>
      </c>
      <c r="B38" s="26" t="s">
        <v>66</v>
      </c>
      <c r="C38" s="9"/>
      <c r="D38" s="9" t="s">
        <v>64</v>
      </c>
      <c r="E38" s="9">
        <v>85560</v>
      </c>
      <c r="F38" s="9"/>
      <c r="G38" s="9"/>
      <c r="H38" s="80">
        <v>85560</v>
      </c>
      <c r="I38" s="79"/>
      <c r="J38" s="27">
        <f t="shared" si="11"/>
        <v>85560</v>
      </c>
      <c r="K38" s="11"/>
    </row>
    <row r="39" spans="1:11" x14ac:dyDescent="0.25">
      <c r="A39" s="22" t="s">
        <v>67</v>
      </c>
      <c r="B39" s="36"/>
      <c r="C39" s="24">
        <v>241</v>
      </c>
      <c r="D39" s="24" t="s">
        <v>68</v>
      </c>
      <c r="E39" s="24">
        <f>SUM(E40:E43)</f>
        <v>469000</v>
      </c>
      <c r="F39" s="24">
        <f t="shared" ref="F39:K39" si="17">SUM(F40:F43)</f>
        <v>0</v>
      </c>
      <c r="G39" s="24">
        <f t="shared" si="17"/>
        <v>0</v>
      </c>
      <c r="H39" s="82">
        <f t="shared" si="17"/>
        <v>469000</v>
      </c>
      <c r="I39" s="82">
        <f t="shared" si="17"/>
        <v>319969.01</v>
      </c>
      <c r="J39" s="24">
        <f t="shared" si="17"/>
        <v>149030.99</v>
      </c>
      <c r="K39" s="24">
        <f t="shared" si="17"/>
        <v>0</v>
      </c>
    </row>
    <row r="40" spans="1:11" x14ac:dyDescent="0.25">
      <c r="A40" s="25" t="s">
        <v>69</v>
      </c>
      <c r="B40" s="26" t="s">
        <v>63</v>
      </c>
      <c r="C40" s="9"/>
      <c r="D40" s="9" t="s">
        <v>70</v>
      </c>
      <c r="E40" s="9"/>
      <c r="F40" s="9"/>
      <c r="G40" s="9"/>
      <c r="H40" s="80">
        <v>0</v>
      </c>
      <c r="I40" s="79"/>
      <c r="J40" s="27">
        <f t="shared" si="11"/>
        <v>0</v>
      </c>
      <c r="K40" s="11"/>
    </row>
    <row r="41" spans="1:11" x14ac:dyDescent="0.25">
      <c r="A41" s="25" t="s">
        <v>71</v>
      </c>
      <c r="B41" s="26" t="s">
        <v>63</v>
      </c>
      <c r="C41" s="9"/>
      <c r="D41" s="9" t="s">
        <v>72</v>
      </c>
      <c r="E41" s="9"/>
      <c r="F41" s="9"/>
      <c r="G41" s="9"/>
      <c r="H41" s="80">
        <v>0</v>
      </c>
      <c r="I41" s="79"/>
      <c r="J41" s="27">
        <f t="shared" si="11"/>
        <v>0</v>
      </c>
      <c r="K41" s="11"/>
    </row>
    <row r="42" spans="1:11" x14ac:dyDescent="0.25">
      <c r="A42" s="25" t="s">
        <v>73</v>
      </c>
      <c r="B42" s="26" t="s">
        <v>63</v>
      </c>
      <c r="C42" s="9"/>
      <c r="D42" s="9" t="s">
        <v>74</v>
      </c>
      <c r="E42" s="9">
        <v>328300</v>
      </c>
      <c r="F42" s="9"/>
      <c r="G42" s="9"/>
      <c r="H42" s="80">
        <v>328300</v>
      </c>
      <c r="I42" s="84">
        <v>198283.15</v>
      </c>
      <c r="J42" s="27">
        <f t="shared" si="11"/>
        <v>130016.85</v>
      </c>
      <c r="K42" s="11"/>
    </row>
    <row r="43" spans="1:11" x14ac:dyDescent="0.25">
      <c r="A43" s="25" t="s">
        <v>75</v>
      </c>
      <c r="B43" s="26" t="s">
        <v>66</v>
      </c>
      <c r="C43" s="9"/>
      <c r="D43" s="9" t="s">
        <v>74</v>
      </c>
      <c r="E43" s="9">
        <v>140700</v>
      </c>
      <c r="F43" s="9"/>
      <c r="G43" s="9"/>
      <c r="H43" s="80">
        <v>140700</v>
      </c>
      <c r="I43" s="84">
        <v>121685.86</v>
      </c>
      <c r="J43" s="27">
        <f t="shared" si="11"/>
        <v>19014.14</v>
      </c>
      <c r="K43" s="11"/>
    </row>
    <row r="44" spans="1:11" x14ac:dyDescent="0.25">
      <c r="A44" s="22" t="s">
        <v>76</v>
      </c>
      <c r="B44" s="28"/>
      <c r="C44" s="24">
        <v>241</v>
      </c>
      <c r="D44" s="24" t="s">
        <v>77</v>
      </c>
      <c r="E44" s="24">
        <f>SUM(E45:E57)</f>
        <v>28500</v>
      </c>
      <c r="F44" s="24">
        <f t="shared" ref="F44:K44" si="18">SUM(F45:F57)</f>
        <v>0</v>
      </c>
      <c r="G44" s="24">
        <f t="shared" si="18"/>
        <v>80363</v>
      </c>
      <c r="H44" s="82">
        <f t="shared" si="18"/>
        <v>108863</v>
      </c>
      <c r="I44" s="82">
        <f t="shared" si="18"/>
        <v>13112.11</v>
      </c>
      <c r="J44" s="24">
        <f t="shared" si="18"/>
        <v>95750.89</v>
      </c>
      <c r="K44" s="24">
        <f t="shared" si="18"/>
        <v>126929.01999999999</v>
      </c>
    </row>
    <row r="45" spans="1:11" x14ac:dyDescent="0.25">
      <c r="A45" s="25" t="s">
        <v>78</v>
      </c>
      <c r="B45" s="26" t="s">
        <v>21</v>
      </c>
      <c r="C45" s="9"/>
      <c r="D45" s="9" t="s">
        <v>79</v>
      </c>
      <c r="E45" s="9"/>
      <c r="F45" s="9"/>
      <c r="G45" s="9"/>
      <c r="H45" s="80">
        <v>0</v>
      </c>
      <c r="I45" s="79"/>
      <c r="J45" s="27">
        <f t="shared" si="11"/>
        <v>0</v>
      </c>
      <c r="K45" s="11"/>
    </row>
    <row r="46" spans="1:11" x14ac:dyDescent="0.25">
      <c r="A46" s="25" t="s">
        <v>80</v>
      </c>
      <c r="B46" s="26" t="s">
        <v>37</v>
      </c>
      <c r="C46" s="9"/>
      <c r="D46" s="9" t="s">
        <v>81</v>
      </c>
      <c r="E46" s="9"/>
      <c r="F46" s="9"/>
      <c r="G46" s="9">
        <v>15000</v>
      </c>
      <c r="H46" s="80">
        <f>E46+G46</f>
        <v>15000</v>
      </c>
      <c r="I46" s="84">
        <v>13112.11</v>
      </c>
      <c r="J46" s="27">
        <f t="shared" si="11"/>
        <v>1887.8899999999994</v>
      </c>
      <c r="K46" s="11"/>
    </row>
    <row r="47" spans="1:11" x14ac:dyDescent="0.25">
      <c r="A47" s="25" t="s">
        <v>80</v>
      </c>
      <c r="B47" s="26" t="s">
        <v>82</v>
      </c>
      <c r="C47" s="9"/>
      <c r="D47" s="9" t="s">
        <v>81</v>
      </c>
      <c r="E47" s="9"/>
      <c r="F47" s="9"/>
      <c r="G47" s="9"/>
      <c r="H47" s="80">
        <v>0</v>
      </c>
      <c r="I47" s="79"/>
      <c r="J47" s="27">
        <f t="shared" si="11"/>
        <v>0</v>
      </c>
      <c r="K47" s="11"/>
    </row>
    <row r="48" spans="1:11" x14ac:dyDescent="0.25">
      <c r="A48" s="25" t="s">
        <v>83</v>
      </c>
      <c r="B48" s="26" t="s">
        <v>37</v>
      </c>
      <c r="C48" s="9"/>
      <c r="D48" s="9" t="s">
        <v>84</v>
      </c>
      <c r="E48" s="9"/>
      <c r="F48" s="9"/>
      <c r="G48" s="9">
        <v>20363</v>
      </c>
      <c r="H48" s="80">
        <f>E48+G48</f>
        <v>20363</v>
      </c>
      <c r="I48" s="79"/>
      <c r="J48" s="27">
        <f t="shared" si="11"/>
        <v>20363</v>
      </c>
      <c r="K48" s="11">
        <v>20362.46</v>
      </c>
    </row>
    <row r="49" spans="1:11" x14ac:dyDescent="0.25">
      <c r="A49" s="25" t="s">
        <v>83</v>
      </c>
      <c r="B49" s="26" t="s">
        <v>34</v>
      </c>
      <c r="C49" s="9"/>
      <c r="D49" s="9" t="s">
        <v>84</v>
      </c>
      <c r="E49" s="9"/>
      <c r="F49" s="9"/>
      <c r="G49" s="9"/>
      <c r="H49" s="80">
        <v>0</v>
      </c>
      <c r="I49" s="79"/>
      <c r="J49" s="27">
        <f t="shared" si="11"/>
        <v>0</v>
      </c>
      <c r="K49" s="11"/>
    </row>
    <row r="50" spans="1:11" x14ac:dyDescent="0.25">
      <c r="A50" s="37" t="s">
        <v>85</v>
      </c>
      <c r="B50" s="26" t="s">
        <v>37</v>
      </c>
      <c r="C50" s="9"/>
      <c r="D50" s="9" t="s">
        <v>86</v>
      </c>
      <c r="E50" s="9">
        <v>8000</v>
      </c>
      <c r="F50" s="9"/>
      <c r="G50" s="10">
        <v>45000</v>
      </c>
      <c r="H50" s="80">
        <f>E50+G50</f>
        <v>53000</v>
      </c>
      <c r="I50" s="79"/>
      <c r="J50" s="27">
        <f t="shared" si="11"/>
        <v>53000</v>
      </c>
      <c r="K50" s="11">
        <v>48000</v>
      </c>
    </row>
    <row r="51" spans="1:11" x14ac:dyDescent="0.25">
      <c r="A51" s="37" t="s">
        <v>87</v>
      </c>
      <c r="B51" s="26" t="s">
        <v>34</v>
      </c>
      <c r="C51" s="9"/>
      <c r="D51" s="9" t="s">
        <v>86</v>
      </c>
      <c r="E51" s="9"/>
      <c r="F51" s="9"/>
      <c r="G51" s="9"/>
      <c r="H51" s="80">
        <v>0</v>
      </c>
      <c r="I51" s="79"/>
      <c r="J51" s="27">
        <f t="shared" si="11"/>
        <v>0</v>
      </c>
      <c r="K51" s="11"/>
    </row>
    <row r="52" spans="1:11" x14ac:dyDescent="0.25">
      <c r="A52" s="37" t="s">
        <v>88</v>
      </c>
      <c r="B52" s="26" t="s">
        <v>37</v>
      </c>
      <c r="C52" s="9"/>
      <c r="D52" s="9" t="s">
        <v>89</v>
      </c>
      <c r="E52" s="9"/>
      <c r="F52" s="9"/>
      <c r="G52" s="9"/>
      <c r="H52" s="80">
        <v>0</v>
      </c>
      <c r="I52" s="79"/>
      <c r="J52" s="27">
        <f t="shared" si="11"/>
        <v>0</v>
      </c>
      <c r="K52" s="11">
        <v>58566.559999999998</v>
      </c>
    </row>
    <row r="53" spans="1:11" x14ac:dyDescent="0.25">
      <c r="A53" s="37" t="s">
        <v>90</v>
      </c>
      <c r="B53" s="26" t="s">
        <v>37</v>
      </c>
      <c r="C53" s="9"/>
      <c r="D53" s="9" t="s">
        <v>91</v>
      </c>
      <c r="E53" s="9">
        <v>3500</v>
      </c>
      <c r="F53" s="9"/>
      <c r="G53" s="9"/>
      <c r="H53" s="80">
        <v>3500</v>
      </c>
      <c r="I53" s="79"/>
      <c r="J53" s="27">
        <f t="shared" si="11"/>
        <v>3500</v>
      </c>
      <c r="K53" s="11"/>
    </row>
    <row r="54" spans="1:11" x14ac:dyDescent="0.25">
      <c r="A54" s="25" t="s">
        <v>92</v>
      </c>
      <c r="B54" s="26" t="s">
        <v>34</v>
      </c>
      <c r="C54" s="9"/>
      <c r="D54" s="9" t="s">
        <v>91</v>
      </c>
      <c r="E54" s="9"/>
      <c r="F54" s="9"/>
      <c r="G54" s="9"/>
      <c r="H54" s="80">
        <v>0</v>
      </c>
      <c r="I54" s="79"/>
      <c r="J54" s="27">
        <f t="shared" si="11"/>
        <v>0</v>
      </c>
      <c r="K54" s="11"/>
    </row>
    <row r="55" spans="1:11" x14ac:dyDescent="0.25">
      <c r="A55" s="25" t="s">
        <v>93</v>
      </c>
      <c r="B55" s="26" t="s">
        <v>37</v>
      </c>
      <c r="C55" s="9"/>
      <c r="D55" s="9" t="s">
        <v>94</v>
      </c>
      <c r="E55" s="9"/>
      <c r="F55" s="9"/>
      <c r="G55" s="9"/>
      <c r="H55" s="80">
        <v>0</v>
      </c>
      <c r="I55" s="79"/>
      <c r="J55" s="27">
        <f t="shared" si="11"/>
        <v>0</v>
      </c>
      <c r="K55" s="11"/>
    </row>
    <row r="56" spans="1:11" x14ac:dyDescent="0.25">
      <c r="A56" s="25" t="s">
        <v>95</v>
      </c>
      <c r="B56" s="26" t="s">
        <v>37</v>
      </c>
      <c r="C56" s="9"/>
      <c r="D56" s="9" t="s">
        <v>96</v>
      </c>
      <c r="E56" s="9"/>
      <c r="F56" s="9"/>
      <c r="G56" s="9"/>
      <c r="H56" s="80">
        <v>0</v>
      </c>
      <c r="I56" s="79"/>
      <c r="J56" s="27">
        <f t="shared" si="11"/>
        <v>0</v>
      </c>
      <c r="K56" s="11"/>
    </row>
    <row r="57" spans="1:11" x14ac:dyDescent="0.25">
      <c r="A57" s="25" t="s">
        <v>97</v>
      </c>
      <c r="B57" s="26" t="s">
        <v>37</v>
      </c>
      <c r="C57" s="9"/>
      <c r="D57" s="9" t="s">
        <v>98</v>
      </c>
      <c r="E57" s="9">
        <v>17000</v>
      </c>
      <c r="F57" s="9"/>
      <c r="G57" s="9"/>
      <c r="H57" s="80">
        <v>17000</v>
      </c>
      <c r="I57" s="79"/>
      <c r="J57" s="27">
        <f t="shared" si="11"/>
        <v>17000</v>
      </c>
      <c r="K57" s="11"/>
    </row>
    <row r="58" spans="1:11" x14ac:dyDescent="0.25">
      <c r="A58" s="22" t="s">
        <v>99</v>
      </c>
      <c r="B58" s="36"/>
      <c r="C58" s="24">
        <v>241</v>
      </c>
      <c r="D58" s="24" t="s">
        <v>100</v>
      </c>
      <c r="E58" s="24">
        <f>SUM(E59:E74)</f>
        <v>58250</v>
      </c>
      <c r="F58" s="24">
        <f t="shared" ref="F58:K58" si="19">SUM(F59:F74)</f>
        <v>-4004.12</v>
      </c>
      <c r="G58" s="24">
        <f t="shared" si="19"/>
        <v>26800</v>
      </c>
      <c r="H58" s="82">
        <f t="shared" si="19"/>
        <v>81045.88</v>
      </c>
      <c r="I58" s="82">
        <f t="shared" si="19"/>
        <v>146258.28</v>
      </c>
      <c r="J58" s="24">
        <f t="shared" si="19"/>
        <v>-65212.399999999994</v>
      </c>
      <c r="K58" s="24">
        <f t="shared" si="19"/>
        <v>383000</v>
      </c>
    </row>
    <row r="59" spans="1:11" x14ac:dyDescent="0.25">
      <c r="A59" s="25" t="s">
        <v>101</v>
      </c>
      <c r="B59" s="26" t="s">
        <v>37</v>
      </c>
      <c r="C59" s="9"/>
      <c r="D59" s="9" t="s">
        <v>102</v>
      </c>
      <c r="E59" s="38"/>
      <c r="F59" s="9"/>
      <c r="G59" s="9"/>
      <c r="H59" s="80">
        <v>0</v>
      </c>
      <c r="I59" s="79"/>
      <c r="J59" s="27">
        <f t="shared" si="11"/>
        <v>0</v>
      </c>
      <c r="K59" s="11"/>
    </row>
    <row r="60" spans="1:11" x14ac:dyDescent="0.25">
      <c r="A60" s="37" t="s">
        <v>103</v>
      </c>
      <c r="B60" s="26" t="s">
        <v>37</v>
      </c>
      <c r="C60" s="9"/>
      <c r="D60" s="9" t="s">
        <v>104</v>
      </c>
      <c r="E60" s="38">
        <v>1500</v>
      </c>
      <c r="F60" s="9"/>
      <c r="G60" s="9"/>
      <c r="H60" s="80">
        <v>1500</v>
      </c>
      <c r="I60" s="79"/>
      <c r="J60" s="27">
        <f t="shared" si="11"/>
        <v>1500</v>
      </c>
      <c r="K60" s="11"/>
    </row>
    <row r="61" spans="1:11" x14ac:dyDescent="0.25">
      <c r="A61" s="39" t="s">
        <v>105</v>
      </c>
      <c r="B61" s="26" t="s">
        <v>106</v>
      </c>
      <c r="C61" s="9"/>
      <c r="D61" s="9" t="s">
        <v>107</v>
      </c>
      <c r="E61" s="38"/>
      <c r="F61" s="9"/>
      <c r="G61" s="9"/>
      <c r="H61" s="80">
        <v>0</v>
      </c>
      <c r="I61" s="79"/>
      <c r="J61" s="27">
        <f t="shared" si="11"/>
        <v>0</v>
      </c>
      <c r="K61" s="11"/>
    </row>
    <row r="62" spans="1:11" x14ac:dyDescent="0.25">
      <c r="A62" s="25" t="s">
        <v>108</v>
      </c>
      <c r="B62" s="26" t="s">
        <v>37</v>
      </c>
      <c r="C62" s="9"/>
      <c r="D62" s="9" t="s">
        <v>107</v>
      </c>
      <c r="E62" s="38"/>
      <c r="F62" s="9"/>
      <c r="G62" s="9"/>
      <c r="H62" s="80">
        <v>0</v>
      </c>
      <c r="I62" s="79"/>
      <c r="J62" s="27">
        <f t="shared" si="11"/>
        <v>0</v>
      </c>
      <c r="K62" s="11"/>
    </row>
    <row r="63" spans="1:11" x14ac:dyDescent="0.25">
      <c r="A63" s="39" t="s">
        <v>109</v>
      </c>
      <c r="B63" s="26" t="s">
        <v>106</v>
      </c>
      <c r="C63" s="9"/>
      <c r="D63" s="9" t="s">
        <v>110</v>
      </c>
      <c r="E63" s="38">
        <v>8000</v>
      </c>
      <c r="F63" s="9">
        <v>-4004.12</v>
      </c>
      <c r="G63" s="9"/>
      <c r="H63" s="80">
        <f>E63+F63</f>
        <v>3995.88</v>
      </c>
      <c r="I63" s="84">
        <v>6095.88</v>
      </c>
      <c r="J63" s="27">
        <f t="shared" si="11"/>
        <v>-2100</v>
      </c>
      <c r="K63" s="11"/>
    </row>
    <row r="64" spans="1:11" x14ac:dyDescent="0.25">
      <c r="A64" s="25" t="s">
        <v>111</v>
      </c>
      <c r="B64" s="26" t="s">
        <v>37</v>
      </c>
      <c r="C64" s="9"/>
      <c r="D64" s="9" t="s">
        <v>112</v>
      </c>
      <c r="E64" s="38"/>
      <c r="F64" s="9"/>
      <c r="G64" s="9">
        <v>10800</v>
      </c>
      <c r="H64" s="80">
        <f>E64+G64</f>
        <v>10800</v>
      </c>
      <c r="I64" s="84">
        <v>97880</v>
      </c>
      <c r="J64" s="27">
        <f t="shared" si="11"/>
        <v>-87080</v>
      </c>
      <c r="K64" s="11"/>
    </row>
    <row r="65" spans="1:11" x14ac:dyDescent="0.25">
      <c r="A65" s="25" t="s">
        <v>113</v>
      </c>
      <c r="B65" s="26" t="s">
        <v>82</v>
      </c>
      <c r="C65" s="9"/>
      <c r="D65" s="9" t="s">
        <v>112</v>
      </c>
      <c r="E65" s="9"/>
      <c r="F65" s="9"/>
      <c r="G65" s="9"/>
      <c r="H65" s="80">
        <v>0</v>
      </c>
      <c r="I65" s="79">
        <v>0</v>
      </c>
      <c r="J65" s="27">
        <f t="shared" si="11"/>
        <v>0</v>
      </c>
      <c r="K65" s="11"/>
    </row>
    <row r="66" spans="1:11" x14ac:dyDescent="0.25">
      <c r="A66" s="25" t="s">
        <v>114</v>
      </c>
      <c r="B66" s="26" t="s">
        <v>37</v>
      </c>
      <c r="C66" s="9"/>
      <c r="D66" s="9" t="s">
        <v>115</v>
      </c>
      <c r="E66" s="38"/>
      <c r="F66" s="9"/>
      <c r="G66" s="9"/>
      <c r="H66" s="80">
        <v>0</v>
      </c>
      <c r="I66" s="79"/>
      <c r="J66" s="27">
        <f t="shared" si="11"/>
        <v>0</v>
      </c>
      <c r="K66" s="11"/>
    </row>
    <row r="67" spans="1:11" x14ac:dyDescent="0.25">
      <c r="A67" s="25" t="s">
        <v>116</v>
      </c>
      <c r="B67" s="26" t="s">
        <v>37</v>
      </c>
      <c r="C67" s="9"/>
      <c r="D67" s="9" t="s">
        <v>117</v>
      </c>
      <c r="E67" s="9"/>
      <c r="F67" s="9"/>
      <c r="G67" s="9"/>
      <c r="H67" s="80">
        <v>0</v>
      </c>
      <c r="I67" s="79"/>
      <c r="J67" s="27">
        <f t="shared" si="11"/>
        <v>0</v>
      </c>
      <c r="K67" s="11"/>
    </row>
    <row r="68" spans="1:11" x14ac:dyDescent="0.25">
      <c r="A68" s="25" t="s">
        <v>118</v>
      </c>
      <c r="B68" s="26" t="s">
        <v>37</v>
      </c>
      <c r="C68" s="9"/>
      <c r="D68" s="9" t="s">
        <v>117</v>
      </c>
      <c r="E68" s="9"/>
      <c r="F68" s="9"/>
      <c r="G68" s="9"/>
      <c r="H68" s="80">
        <v>0</v>
      </c>
      <c r="I68" s="79"/>
      <c r="J68" s="27">
        <f t="shared" si="11"/>
        <v>0</v>
      </c>
      <c r="K68" s="11"/>
    </row>
    <row r="69" spans="1:11" x14ac:dyDescent="0.25">
      <c r="A69" s="25" t="s">
        <v>119</v>
      </c>
      <c r="B69" s="26" t="s">
        <v>21</v>
      </c>
      <c r="C69" s="9"/>
      <c r="D69" s="9" t="s">
        <v>120</v>
      </c>
      <c r="E69" s="9"/>
      <c r="F69" s="9"/>
      <c r="G69" s="9"/>
      <c r="H69" s="80">
        <v>0</v>
      </c>
      <c r="I69" s="79"/>
      <c r="J69" s="27">
        <f t="shared" si="11"/>
        <v>0</v>
      </c>
      <c r="K69" s="11"/>
    </row>
    <row r="70" spans="1:11" x14ac:dyDescent="0.25">
      <c r="A70" s="25" t="s">
        <v>121</v>
      </c>
      <c r="B70" s="26" t="s">
        <v>37</v>
      </c>
      <c r="C70" s="9"/>
      <c r="D70" s="9" t="s">
        <v>117</v>
      </c>
      <c r="E70" s="9"/>
      <c r="F70" s="9"/>
      <c r="G70" s="9"/>
      <c r="H70" s="80">
        <v>0</v>
      </c>
      <c r="I70" s="79"/>
      <c r="J70" s="27">
        <f t="shared" si="11"/>
        <v>0</v>
      </c>
      <c r="K70" s="11"/>
    </row>
    <row r="71" spans="1:11" ht="26.25" x14ac:dyDescent="0.25">
      <c r="A71" s="25" t="s">
        <v>122</v>
      </c>
      <c r="B71" s="26" t="s">
        <v>37</v>
      </c>
      <c r="C71" s="9"/>
      <c r="D71" s="9" t="s">
        <v>123</v>
      </c>
      <c r="E71" s="38">
        <v>8000</v>
      </c>
      <c r="F71" s="9"/>
      <c r="G71" s="9">
        <v>16000</v>
      </c>
      <c r="H71" s="80">
        <f>E71+G71</f>
        <v>24000</v>
      </c>
      <c r="I71" s="84">
        <f>3691.2+1591.2</f>
        <v>5282.4</v>
      </c>
      <c r="J71" s="27">
        <f t="shared" si="11"/>
        <v>18717.599999999999</v>
      </c>
      <c r="K71" s="11">
        <v>383000</v>
      </c>
    </row>
    <row r="72" spans="1:11" x14ac:dyDescent="0.25">
      <c r="A72" s="25" t="s">
        <v>124</v>
      </c>
      <c r="B72" s="26" t="s">
        <v>37</v>
      </c>
      <c r="C72" s="9"/>
      <c r="D72" s="9" t="s">
        <v>125</v>
      </c>
      <c r="E72" s="9"/>
      <c r="F72" s="9"/>
      <c r="G72" s="9"/>
      <c r="H72" s="80">
        <v>0</v>
      </c>
      <c r="I72" s="79"/>
      <c r="J72" s="27">
        <f t="shared" si="11"/>
        <v>0</v>
      </c>
      <c r="K72" s="11"/>
    </row>
    <row r="73" spans="1:11" x14ac:dyDescent="0.25">
      <c r="A73" s="25" t="s">
        <v>126</v>
      </c>
      <c r="B73" s="26" t="s">
        <v>127</v>
      </c>
      <c r="C73" s="9"/>
      <c r="D73" s="9" t="s">
        <v>120</v>
      </c>
      <c r="E73" s="9">
        <v>18750</v>
      </c>
      <c r="F73" s="9"/>
      <c r="G73" s="9"/>
      <c r="H73" s="80">
        <v>18750</v>
      </c>
      <c r="I73" s="84">
        <v>16000</v>
      </c>
      <c r="J73" s="27">
        <f t="shared" si="11"/>
        <v>2750</v>
      </c>
      <c r="K73" s="11"/>
    </row>
    <row r="74" spans="1:11" x14ac:dyDescent="0.25">
      <c r="A74" s="25" t="s">
        <v>128</v>
      </c>
      <c r="B74" s="26" t="s">
        <v>129</v>
      </c>
      <c r="C74" s="9"/>
      <c r="D74" s="9" t="s">
        <v>130</v>
      </c>
      <c r="E74" s="9">
        <v>22000</v>
      </c>
      <c r="F74" s="9"/>
      <c r="G74" s="9"/>
      <c r="H74" s="80">
        <v>22000</v>
      </c>
      <c r="I74" s="84">
        <v>21000</v>
      </c>
      <c r="J74" s="27">
        <f t="shared" si="11"/>
        <v>1000</v>
      </c>
      <c r="K74" s="11"/>
    </row>
    <row r="75" spans="1:11" ht="26.25" x14ac:dyDescent="0.25">
      <c r="A75" s="22" t="s">
        <v>131</v>
      </c>
      <c r="B75" s="36"/>
      <c r="C75" s="24">
        <v>241</v>
      </c>
      <c r="D75" s="24" t="s">
        <v>132</v>
      </c>
      <c r="E75" s="24">
        <f>E76</f>
        <v>5000</v>
      </c>
      <c r="F75" s="24">
        <f t="shared" ref="F75:K75" si="20">F76</f>
        <v>0</v>
      </c>
      <c r="G75" s="24">
        <f t="shared" si="20"/>
        <v>0</v>
      </c>
      <c r="H75" s="82">
        <f t="shared" si="20"/>
        <v>5000</v>
      </c>
      <c r="I75" s="82">
        <f t="shared" si="20"/>
        <v>0</v>
      </c>
      <c r="J75" s="24">
        <f t="shared" si="20"/>
        <v>5000</v>
      </c>
      <c r="K75" s="24">
        <f t="shared" si="20"/>
        <v>0</v>
      </c>
    </row>
    <row r="76" spans="1:11" x14ac:dyDescent="0.25">
      <c r="A76" s="37" t="s">
        <v>133</v>
      </c>
      <c r="B76" s="26" t="s">
        <v>37</v>
      </c>
      <c r="C76" s="24"/>
      <c r="D76" s="9" t="s">
        <v>134</v>
      </c>
      <c r="E76" s="9">
        <v>5000</v>
      </c>
      <c r="F76" s="9"/>
      <c r="G76" s="9"/>
      <c r="H76" s="80">
        <v>5000</v>
      </c>
      <c r="I76" s="79"/>
      <c r="J76" s="27">
        <f t="shared" si="11"/>
        <v>5000</v>
      </c>
      <c r="K76" s="11"/>
    </row>
    <row r="77" spans="1:11" x14ac:dyDescent="0.25">
      <c r="A77" s="40" t="s">
        <v>135</v>
      </c>
      <c r="B77" s="21"/>
      <c r="C77" s="20">
        <v>241</v>
      </c>
      <c r="D77" s="20" t="s">
        <v>136</v>
      </c>
      <c r="E77" s="20">
        <f>E78+E86+E95+E97+E101</f>
        <v>2318220</v>
      </c>
      <c r="F77" s="20">
        <f t="shared" ref="F77:K77" si="21">F78+F86+F95+F97+F101</f>
        <v>-187351.05</v>
      </c>
      <c r="G77" s="20">
        <f t="shared" si="21"/>
        <v>145172</v>
      </c>
      <c r="H77" s="82">
        <f t="shared" si="21"/>
        <v>2276040.9500000002</v>
      </c>
      <c r="I77" s="82">
        <f t="shared" si="21"/>
        <v>1235144.23</v>
      </c>
      <c r="J77" s="20">
        <f t="shared" si="21"/>
        <v>1040896.72</v>
      </c>
      <c r="K77" s="20">
        <f t="shared" si="21"/>
        <v>240449</v>
      </c>
    </row>
    <row r="78" spans="1:11" x14ac:dyDescent="0.25">
      <c r="A78" s="22" t="s">
        <v>137</v>
      </c>
      <c r="B78" s="28"/>
      <c r="C78" s="24">
        <v>241</v>
      </c>
      <c r="D78" s="24" t="s">
        <v>138</v>
      </c>
      <c r="E78" s="24">
        <f>SUM(E79:E85)</f>
        <v>242340</v>
      </c>
      <c r="F78" s="24">
        <f t="shared" ref="F78:K78" si="22">SUM(F79:F85)</f>
        <v>-66887.739999999991</v>
      </c>
      <c r="G78" s="24">
        <f t="shared" si="22"/>
        <v>44702</v>
      </c>
      <c r="H78" s="82">
        <f t="shared" si="22"/>
        <v>220154.26</v>
      </c>
      <c r="I78" s="82">
        <f t="shared" si="22"/>
        <v>227925.97999999998</v>
      </c>
      <c r="J78" s="24">
        <f t="shared" si="22"/>
        <v>-7771.7200000000012</v>
      </c>
      <c r="K78" s="24">
        <f t="shared" si="22"/>
        <v>104370</v>
      </c>
    </row>
    <row r="79" spans="1:11" x14ac:dyDescent="0.25">
      <c r="A79" s="39" t="s">
        <v>139</v>
      </c>
      <c r="B79" s="26" t="s">
        <v>106</v>
      </c>
      <c r="C79" s="9"/>
      <c r="D79" s="9" t="s">
        <v>140</v>
      </c>
      <c r="E79" s="9">
        <v>145000</v>
      </c>
      <c r="F79" s="9">
        <v>-34917.74</v>
      </c>
      <c r="G79" s="9"/>
      <c r="H79" s="80">
        <f>E79+F79</f>
        <v>110082.26000000001</v>
      </c>
      <c r="I79" s="84">
        <v>110082.26</v>
      </c>
      <c r="J79" s="27">
        <f t="shared" si="11"/>
        <v>0</v>
      </c>
      <c r="K79" s="11"/>
    </row>
    <row r="80" spans="1:11" x14ac:dyDescent="0.25">
      <c r="A80" s="25" t="s">
        <v>141</v>
      </c>
      <c r="B80" s="26" t="s">
        <v>37</v>
      </c>
      <c r="C80" s="9"/>
      <c r="D80" s="9" t="s">
        <v>140</v>
      </c>
      <c r="E80" s="9"/>
      <c r="F80" s="9"/>
      <c r="G80" s="9"/>
      <c r="H80" s="80">
        <v>0</v>
      </c>
      <c r="I80" s="79"/>
      <c r="J80" s="27">
        <f t="shared" si="11"/>
        <v>0</v>
      </c>
      <c r="K80" s="11"/>
    </row>
    <row r="81" spans="1:11" x14ac:dyDescent="0.25">
      <c r="A81" s="25" t="s">
        <v>142</v>
      </c>
      <c r="B81" s="26" t="s">
        <v>37</v>
      </c>
      <c r="C81" s="9"/>
      <c r="D81" s="9" t="s">
        <v>143</v>
      </c>
      <c r="E81" s="9"/>
      <c r="F81" s="9"/>
      <c r="G81" s="9"/>
      <c r="H81" s="80">
        <v>0</v>
      </c>
      <c r="I81" s="79"/>
      <c r="J81" s="27">
        <f t="shared" si="11"/>
        <v>0</v>
      </c>
      <c r="K81" s="11"/>
    </row>
    <row r="82" spans="1:11" x14ac:dyDescent="0.25">
      <c r="A82" s="39" t="s">
        <v>144</v>
      </c>
      <c r="B82" s="26" t="s">
        <v>106</v>
      </c>
      <c r="C82" s="9"/>
      <c r="D82" s="9" t="s">
        <v>143</v>
      </c>
      <c r="E82" s="9">
        <v>20000</v>
      </c>
      <c r="F82" s="9"/>
      <c r="G82" s="9">
        <v>38922</v>
      </c>
      <c r="H82" s="80">
        <f>E82+G82</f>
        <v>58922</v>
      </c>
      <c r="I82" s="84">
        <f>I83+I84</f>
        <v>58921.86</v>
      </c>
      <c r="J82" s="41">
        <f t="shared" si="11"/>
        <v>0.13999999999941792</v>
      </c>
      <c r="K82" s="11"/>
    </row>
    <row r="83" spans="1:11" ht="26.25" x14ac:dyDescent="0.25">
      <c r="A83" s="25" t="s">
        <v>145</v>
      </c>
      <c r="B83" s="26" t="s">
        <v>37</v>
      </c>
      <c r="C83" s="9"/>
      <c r="D83" s="9" t="s">
        <v>143</v>
      </c>
      <c r="E83" s="9"/>
      <c r="F83" s="9"/>
      <c r="G83" s="9"/>
      <c r="H83" s="80">
        <v>0</v>
      </c>
      <c r="I83" s="79"/>
      <c r="J83" s="27">
        <f t="shared" si="11"/>
        <v>0</v>
      </c>
      <c r="K83" s="11"/>
    </row>
    <row r="84" spans="1:11" x14ac:dyDescent="0.25">
      <c r="A84" s="25" t="s">
        <v>146</v>
      </c>
      <c r="B84" s="26" t="s">
        <v>37</v>
      </c>
      <c r="C84" s="9"/>
      <c r="D84" s="9" t="s">
        <v>143</v>
      </c>
      <c r="E84" s="9">
        <v>77340</v>
      </c>
      <c r="F84" s="10">
        <v>-31970</v>
      </c>
      <c r="G84" s="9"/>
      <c r="H84" s="80">
        <f>E84+F84</f>
        <v>45370</v>
      </c>
      <c r="I84" s="84">
        <v>58921.86</v>
      </c>
      <c r="J84" s="27">
        <f t="shared" ref="J84:J117" si="23">H84-I84</f>
        <v>-13551.86</v>
      </c>
      <c r="K84" s="11">
        <v>104370</v>
      </c>
    </row>
    <row r="85" spans="1:11" x14ac:dyDescent="0.25">
      <c r="A85" s="25" t="s">
        <v>147</v>
      </c>
      <c r="B85" s="26" t="s">
        <v>37</v>
      </c>
      <c r="C85" s="9"/>
      <c r="D85" s="9" t="s">
        <v>148</v>
      </c>
      <c r="E85" s="9"/>
      <c r="F85" s="9"/>
      <c r="G85" s="9">
        <v>5780</v>
      </c>
      <c r="H85" s="80">
        <f>E85+G85</f>
        <v>5780</v>
      </c>
      <c r="I85" s="79"/>
      <c r="J85" s="27">
        <f t="shared" si="23"/>
        <v>5780</v>
      </c>
      <c r="K85" s="11"/>
    </row>
    <row r="86" spans="1:11" x14ac:dyDescent="0.25">
      <c r="A86" s="22" t="s">
        <v>149</v>
      </c>
      <c r="B86" s="28" t="s">
        <v>37</v>
      </c>
      <c r="C86" s="24">
        <v>241</v>
      </c>
      <c r="D86" s="24" t="s">
        <v>150</v>
      </c>
      <c r="E86" s="24">
        <f>SUM(E87:E94)</f>
        <v>1064880</v>
      </c>
      <c r="F86" s="24">
        <f t="shared" ref="F86:K86" si="24">SUM(F87:F94)</f>
        <v>-87229</v>
      </c>
      <c r="G86" s="24">
        <f t="shared" si="24"/>
        <v>80250</v>
      </c>
      <c r="H86" s="82">
        <f t="shared" si="24"/>
        <v>1057901</v>
      </c>
      <c r="I86" s="82">
        <f t="shared" si="24"/>
        <v>551243.25</v>
      </c>
      <c r="J86" s="24">
        <f t="shared" si="24"/>
        <v>506657.75</v>
      </c>
      <c r="K86" s="24">
        <f t="shared" si="24"/>
        <v>68050</v>
      </c>
    </row>
    <row r="87" spans="1:11" x14ac:dyDescent="0.25">
      <c r="A87" s="25" t="s">
        <v>151</v>
      </c>
      <c r="B87" s="26" t="s">
        <v>37</v>
      </c>
      <c r="C87" s="9"/>
      <c r="D87" s="9" t="s">
        <v>152</v>
      </c>
      <c r="E87" s="9"/>
      <c r="F87" s="9"/>
      <c r="G87" s="9"/>
      <c r="H87" s="80">
        <v>0</v>
      </c>
      <c r="I87" s="79"/>
      <c r="J87" s="27">
        <f t="shared" si="23"/>
        <v>0</v>
      </c>
      <c r="K87" s="11"/>
    </row>
    <row r="88" spans="1:11" x14ac:dyDescent="0.25">
      <c r="A88" s="25" t="s">
        <v>153</v>
      </c>
      <c r="B88" s="26" t="s">
        <v>154</v>
      </c>
      <c r="C88" s="9"/>
      <c r="D88" s="9" t="s">
        <v>155</v>
      </c>
      <c r="E88" s="9">
        <v>922880</v>
      </c>
      <c r="F88" s="10">
        <v>-9229</v>
      </c>
      <c r="G88" s="9"/>
      <c r="H88" s="80">
        <f>E88+F88</f>
        <v>913651</v>
      </c>
      <c r="I88" s="84">
        <v>464301</v>
      </c>
      <c r="J88" s="27">
        <f t="shared" si="23"/>
        <v>449350</v>
      </c>
      <c r="K88" s="11"/>
    </row>
    <row r="89" spans="1:11" x14ac:dyDescent="0.25">
      <c r="A89" s="25" t="s">
        <v>156</v>
      </c>
      <c r="B89" s="26" t="s">
        <v>157</v>
      </c>
      <c r="C89" s="9"/>
      <c r="D89" s="9" t="s">
        <v>155</v>
      </c>
      <c r="E89" s="9"/>
      <c r="F89" s="9"/>
      <c r="G89" s="9">
        <v>80250</v>
      </c>
      <c r="H89" s="80">
        <f>E89+G89</f>
        <v>80250</v>
      </c>
      <c r="I89" s="84">
        <v>31509</v>
      </c>
      <c r="J89" s="27">
        <f t="shared" si="23"/>
        <v>48741</v>
      </c>
      <c r="K89" s="11"/>
    </row>
    <row r="90" spans="1:11" x14ac:dyDescent="0.25">
      <c r="A90" s="25" t="s">
        <v>158</v>
      </c>
      <c r="B90" s="26" t="s">
        <v>37</v>
      </c>
      <c r="C90" s="9"/>
      <c r="D90" s="9" t="s">
        <v>155</v>
      </c>
      <c r="E90" s="9">
        <v>23000</v>
      </c>
      <c r="F90" s="9">
        <v>-23000</v>
      </c>
      <c r="G90" s="9"/>
      <c r="H90" s="80">
        <f>E90+F90</f>
        <v>0</v>
      </c>
      <c r="I90" s="79"/>
      <c r="J90" s="27">
        <f t="shared" si="23"/>
        <v>0</v>
      </c>
      <c r="K90" s="11">
        <v>18000</v>
      </c>
    </row>
    <row r="91" spans="1:11" x14ac:dyDescent="0.25">
      <c r="A91" s="25" t="s">
        <v>159</v>
      </c>
      <c r="B91" s="26" t="s">
        <v>37</v>
      </c>
      <c r="C91" s="9"/>
      <c r="D91" s="9" t="s">
        <v>160</v>
      </c>
      <c r="E91" s="9">
        <v>40000</v>
      </c>
      <c r="F91" s="9">
        <v>-40000</v>
      </c>
      <c r="G91" s="9"/>
      <c r="H91" s="80">
        <f>E91+F91</f>
        <v>0</v>
      </c>
      <c r="I91" s="79"/>
      <c r="J91" s="27">
        <f t="shared" si="23"/>
        <v>0</v>
      </c>
      <c r="K91" s="11"/>
    </row>
    <row r="92" spans="1:11" x14ac:dyDescent="0.25">
      <c r="A92" s="25" t="s">
        <v>161</v>
      </c>
      <c r="B92" s="26" t="s">
        <v>37</v>
      </c>
      <c r="C92" s="9"/>
      <c r="D92" s="9" t="s">
        <v>160</v>
      </c>
      <c r="E92" s="9">
        <v>14000</v>
      </c>
      <c r="F92" s="9"/>
      <c r="G92" s="9"/>
      <c r="H92" s="80">
        <v>14000</v>
      </c>
      <c r="I92" s="84">
        <v>5433.25</v>
      </c>
      <c r="J92" s="27">
        <f t="shared" si="23"/>
        <v>8566.75</v>
      </c>
      <c r="K92" s="11"/>
    </row>
    <row r="93" spans="1:11" x14ac:dyDescent="0.25">
      <c r="A93" s="25" t="s">
        <v>162</v>
      </c>
      <c r="B93" s="26" t="s">
        <v>37</v>
      </c>
      <c r="C93" s="9"/>
      <c r="D93" s="9" t="s">
        <v>163</v>
      </c>
      <c r="E93" s="9">
        <v>65000</v>
      </c>
      <c r="F93" s="10">
        <v>-15000</v>
      </c>
      <c r="G93" s="9"/>
      <c r="H93" s="80">
        <f>E93+F93</f>
        <v>50000</v>
      </c>
      <c r="I93" s="84">
        <v>50000</v>
      </c>
      <c r="J93" s="41">
        <f t="shared" si="23"/>
        <v>0</v>
      </c>
      <c r="K93" s="11">
        <v>50050</v>
      </c>
    </row>
    <row r="94" spans="1:11" x14ac:dyDescent="0.25">
      <c r="A94" s="25" t="s">
        <v>162</v>
      </c>
      <c r="B94" s="26" t="s">
        <v>34</v>
      </c>
      <c r="C94" s="9"/>
      <c r="D94" s="9" t="s">
        <v>163</v>
      </c>
      <c r="E94" s="9"/>
      <c r="F94" s="9"/>
      <c r="G94" s="9"/>
      <c r="H94" s="80">
        <v>0</v>
      </c>
      <c r="I94" s="79"/>
      <c r="J94" s="27">
        <f t="shared" si="23"/>
        <v>0</v>
      </c>
      <c r="K94" s="11"/>
    </row>
    <row r="95" spans="1:11" x14ac:dyDescent="0.25">
      <c r="A95" s="22" t="s">
        <v>164</v>
      </c>
      <c r="B95" s="28"/>
      <c r="C95" s="24">
        <v>241</v>
      </c>
      <c r="D95" s="24" t="s">
        <v>165</v>
      </c>
      <c r="E95" s="24">
        <f>E96</f>
        <v>30000</v>
      </c>
      <c r="F95" s="24">
        <f t="shared" ref="F95:K95" si="25">F96</f>
        <v>-30000</v>
      </c>
      <c r="G95" s="24">
        <f t="shared" si="25"/>
        <v>0</v>
      </c>
      <c r="H95" s="82">
        <f t="shared" si="25"/>
        <v>0</v>
      </c>
      <c r="I95" s="82">
        <f t="shared" si="25"/>
        <v>0</v>
      </c>
      <c r="J95" s="24">
        <f t="shared" si="25"/>
        <v>0</v>
      </c>
      <c r="K95" s="24">
        <f t="shared" si="25"/>
        <v>39900</v>
      </c>
    </row>
    <row r="96" spans="1:11" x14ac:dyDescent="0.25">
      <c r="A96" s="25" t="s">
        <v>166</v>
      </c>
      <c r="B96" s="26" t="s">
        <v>34</v>
      </c>
      <c r="C96" s="9"/>
      <c r="D96" s="9" t="s">
        <v>167</v>
      </c>
      <c r="E96" s="9">
        <v>30000</v>
      </c>
      <c r="F96" s="9">
        <v>-30000</v>
      </c>
      <c r="G96" s="9"/>
      <c r="H96" s="80">
        <f>E96+F96</f>
        <v>0</v>
      </c>
      <c r="I96" s="79"/>
      <c r="J96" s="27">
        <f t="shared" si="23"/>
        <v>0</v>
      </c>
      <c r="K96" s="11">
        <v>39900</v>
      </c>
    </row>
    <row r="97" spans="1:12" ht="26.25" x14ac:dyDescent="0.25">
      <c r="A97" s="22" t="s">
        <v>168</v>
      </c>
      <c r="B97" s="28"/>
      <c r="C97" s="24">
        <v>241</v>
      </c>
      <c r="D97" s="24" t="s">
        <v>169</v>
      </c>
      <c r="E97" s="24">
        <f>SUM(E98:E100)</f>
        <v>0</v>
      </c>
      <c r="F97" s="24">
        <f t="shared" ref="F97:K97" si="26">SUM(F98:F100)</f>
        <v>0</v>
      </c>
      <c r="G97" s="24">
        <f t="shared" si="26"/>
        <v>20220</v>
      </c>
      <c r="H97" s="82">
        <f t="shared" si="26"/>
        <v>20220</v>
      </c>
      <c r="I97" s="82">
        <f t="shared" si="26"/>
        <v>0</v>
      </c>
      <c r="J97" s="24">
        <f t="shared" si="26"/>
        <v>20220</v>
      </c>
      <c r="K97" s="24">
        <f t="shared" si="26"/>
        <v>20220</v>
      </c>
    </row>
    <row r="98" spans="1:12" x14ac:dyDescent="0.25">
      <c r="A98" s="25" t="s">
        <v>170</v>
      </c>
      <c r="B98" s="26" t="s">
        <v>37</v>
      </c>
      <c r="C98" s="9"/>
      <c r="D98" s="9" t="s">
        <v>171</v>
      </c>
      <c r="E98" s="9"/>
      <c r="F98" s="9"/>
      <c r="G98" s="9">
        <v>20220</v>
      </c>
      <c r="H98" s="80">
        <f>E98+G98</f>
        <v>20220</v>
      </c>
      <c r="I98" s="79"/>
      <c r="J98" s="27">
        <f t="shared" si="23"/>
        <v>20220</v>
      </c>
      <c r="K98" s="11">
        <v>20220</v>
      </c>
    </row>
    <row r="99" spans="1:12" x14ac:dyDescent="0.25">
      <c r="A99" s="25" t="s">
        <v>172</v>
      </c>
      <c r="B99" s="26" t="s">
        <v>34</v>
      </c>
      <c r="C99" s="9"/>
      <c r="D99" s="9" t="s">
        <v>173</v>
      </c>
      <c r="E99" s="9"/>
      <c r="F99" s="9"/>
      <c r="G99" s="9"/>
      <c r="H99" s="80">
        <v>0</v>
      </c>
      <c r="I99" s="79"/>
      <c r="J99" s="27">
        <f t="shared" si="23"/>
        <v>0</v>
      </c>
      <c r="K99" s="11"/>
    </row>
    <row r="100" spans="1:12" x14ac:dyDescent="0.25">
      <c r="A100" s="39" t="s">
        <v>174</v>
      </c>
      <c r="B100" s="26" t="s">
        <v>106</v>
      </c>
      <c r="C100" s="9"/>
      <c r="D100" s="9" t="s">
        <v>173</v>
      </c>
      <c r="E100" s="9"/>
      <c r="F100" s="9"/>
      <c r="G100" s="9"/>
      <c r="H100" s="80">
        <v>0</v>
      </c>
      <c r="I100" s="79"/>
      <c r="J100" s="27">
        <f t="shared" si="23"/>
        <v>0</v>
      </c>
      <c r="K100" s="11"/>
    </row>
    <row r="101" spans="1:12" ht="26.25" x14ac:dyDescent="0.25">
      <c r="A101" s="22" t="s">
        <v>175</v>
      </c>
      <c r="B101" s="28"/>
      <c r="C101" s="24">
        <v>241</v>
      </c>
      <c r="D101" s="24" t="s">
        <v>176</v>
      </c>
      <c r="E101" s="24">
        <f>SUM(E102:E106)</f>
        <v>981000</v>
      </c>
      <c r="F101" s="24">
        <f t="shared" ref="F101:K101" si="27">SUM(F102:F106)</f>
        <v>-3234.31</v>
      </c>
      <c r="G101" s="24">
        <f t="shared" si="27"/>
        <v>0</v>
      </c>
      <c r="H101" s="82">
        <f t="shared" si="27"/>
        <v>977765.69</v>
      </c>
      <c r="I101" s="82">
        <f t="shared" si="27"/>
        <v>455975</v>
      </c>
      <c r="J101" s="24">
        <f t="shared" si="27"/>
        <v>521790.69</v>
      </c>
      <c r="K101" s="24">
        <f t="shared" si="27"/>
        <v>7909</v>
      </c>
    </row>
    <row r="102" spans="1:12" x14ac:dyDescent="0.25">
      <c r="A102" s="25" t="s">
        <v>177</v>
      </c>
      <c r="B102" s="26" t="s">
        <v>63</v>
      </c>
      <c r="C102" s="9"/>
      <c r="D102" s="9" t="s">
        <v>178</v>
      </c>
      <c r="E102" s="9">
        <v>668640</v>
      </c>
      <c r="F102" s="9"/>
      <c r="G102" s="9"/>
      <c r="H102" s="80">
        <v>668640</v>
      </c>
      <c r="I102" s="84">
        <v>441869</v>
      </c>
      <c r="J102" s="27">
        <f t="shared" si="23"/>
        <v>226771</v>
      </c>
      <c r="K102" s="11"/>
    </row>
    <row r="103" spans="1:12" x14ac:dyDescent="0.25">
      <c r="A103" s="25" t="s">
        <v>179</v>
      </c>
      <c r="B103" s="26" t="s">
        <v>66</v>
      </c>
      <c r="C103" s="9"/>
      <c r="D103" s="9" t="s">
        <v>178</v>
      </c>
      <c r="E103" s="9">
        <v>286560</v>
      </c>
      <c r="F103" s="9"/>
      <c r="G103" s="9"/>
      <c r="H103" s="80">
        <v>286560</v>
      </c>
      <c r="I103" s="79"/>
      <c r="J103" s="27">
        <f t="shared" si="23"/>
        <v>286560</v>
      </c>
      <c r="K103" s="11"/>
    </row>
    <row r="104" spans="1:12" x14ac:dyDescent="0.25">
      <c r="A104" s="25" t="s">
        <v>180</v>
      </c>
      <c r="B104" s="26" t="s">
        <v>37</v>
      </c>
      <c r="C104" s="9"/>
      <c r="D104" s="9" t="s">
        <v>181</v>
      </c>
      <c r="E104" s="9"/>
      <c r="F104" s="9"/>
      <c r="G104" s="9"/>
      <c r="H104" s="80">
        <v>0</v>
      </c>
      <c r="I104" s="79"/>
      <c r="J104" s="27">
        <f t="shared" si="23"/>
        <v>0</v>
      </c>
      <c r="K104" s="11"/>
    </row>
    <row r="105" spans="1:12" x14ac:dyDescent="0.25">
      <c r="A105" s="25" t="s">
        <v>182</v>
      </c>
      <c r="B105" s="26" t="s">
        <v>37</v>
      </c>
      <c r="C105" s="9"/>
      <c r="D105" s="9" t="s">
        <v>181</v>
      </c>
      <c r="E105" s="9"/>
      <c r="F105" s="9"/>
      <c r="G105" s="9"/>
      <c r="H105" s="80">
        <v>0</v>
      </c>
      <c r="I105" s="79"/>
      <c r="J105" s="27">
        <f t="shared" si="23"/>
        <v>0</v>
      </c>
      <c r="K105" s="11"/>
    </row>
    <row r="106" spans="1:12" x14ac:dyDescent="0.25">
      <c r="A106" s="25" t="s">
        <v>183</v>
      </c>
      <c r="B106" s="26" t="s">
        <v>37</v>
      </c>
      <c r="C106" s="9"/>
      <c r="D106" s="9" t="s">
        <v>184</v>
      </c>
      <c r="E106" s="9">
        <v>25800</v>
      </c>
      <c r="F106" s="10">
        <v>-3234.31</v>
      </c>
      <c r="G106" s="9"/>
      <c r="H106" s="80">
        <f>E106+F106</f>
        <v>22565.69</v>
      </c>
      <c r="I106" s="84">
        <v>14106</v>
      </c>
      <c r="J106" s="27">
        <f t="shared" si="23"/>
        <v>8459.6899999999987</v>
      </c>
      <c r="K106" s="11">
        <v>7909</v>
      </c>
      <c r="L106" s="42"/>
    </row>
    <row r="107" spans="1:12" x14ac:dyDescent="0.25">
      <c r="A107" s="12" t="s">
        <v>185</v>
      </c>
      <c r="B107" s="13" t="s">
        <v>37</v>
      </c>
      <c r="C107" s="20">
        <v>241</v>
      </c>
      <c r="D107" s="20" t="s">
        <v>186</v>
      </c>
      <c r="E107" s="20">
        <f>SUM(E108:E113)</f>
        <v>38000</v>
      </c>
      <c r="F107" s="20">
        <f t="shared" ref="F107:K107" si="28">SUM(F108:F113)</f>
        <v>-14000</v>
      </c>
      <c r="G107" s="20">
        <f t="shared" si="28"/>
        <v>1041.31</v>
      </c>
      <c r="H107" s="82">
        <f t="shared" si="28"/>
        <v>7041.3099999999995</v>
      </c>
      <c r="I107" s="83">
        <f>SUM(I108:I114)</f>
        <v>24864.67</v>
      </c>
      <c r="J107" s="20">
        <f t="shared" si="28"/>
        <v>-14780.36</v>
      </c>
      <c r="K107" s="20">
        <f t="shared" si="28"/>
        <v>0</v>
      </c>
    </row>
    <row r="108" spans="1:12" x14ac:dyDescent="0.25">
      <c r="A108" s="25" t="s">
        <v>187</v>
      </c>
      <c r="B108" s="26" t="s">
        <v>37</v>
      </c>
      <c r="C108" s="9"/>
      <c r="D108" s="9" t="s">
        <v>188</v>
      </c>
      <c r="E108" s="9">
        <v>20000</v>
      </c>
      <c r="F108" s="9"/>
      <c r="G108" s="9"/>
      <c r="H108" s="80">
        <v>2000</v>
      </c>
      <c r="I108" s="79"/>
      <c r="J108" s="27">
        <f t="shared" si="23"/>
        <v>2000</v>
      </c>
      <c r="K108" s="11"/>
    </row>
    <row r="109" spans="1:12" x14ac:dyDescent="0.25">
      <c r="A109" s="25" t="s">
        <v>187</v>
      </c>
      <c r="B109" s="26" t="s">
        <v>82</v>
      </c>
      <c r="C109" s="9"/>
      <c r="D109" s="9" t="s">
        <v>188</v>
      </c>
      <c r="F109" s="9"/>
      <c r="G109" s="9"/>
      <c r="H109" s="80">
        <v>0</v>
      </c>
      <c r="I109" s="79"/>
      <c r="J109" s="27">
        <f t="shared" si="23"/>
        <v>0</v>
      </c>
      <c r="K109" s="11"/>
    </row>
    <row r="110" spans="1:12" x14ac:dyDescent="0.25">
      <c r="A110" s="25" t="s">
        <v>189</v>
      </c>
      <c r="B110" s="26" t="s">
        <v>37</v>
      </c>
      <c r="C110" s="9"/>
      <c r="D110" s="9" t="s">
        <v>190</v>
      </c>
      <c r="E110" s="9">
        <v>9000</v>
      </c>
      <c r="F110" s="10">
        <v>-7000</v>
      </c>
      <c r="G110" s="9"/>
      <c r="H110" s="80">
        <f>E110+F110</f>
        <v>2000</v>
      </c>
      <c r="I110" s="84">
        <v>20124</v>
      </c>
      <c r="J110" s="27">
        <f t="shared" si="23"/>
        <v>-18124</v>
      </c>
      <c r="K110" s="11"/>
    </row>
    <row r="111" spans="1:12" x14ac:dyDescent="0.25">
      <c r="A111" s="25" t="s">
        <v>189</v>
      </c>
      <c r="B111" s="26" t="s">
        <v>82</v>
      </c>
      <c r="C111" s="9"/>
      <c r="D111" s="9" t="s">
        <v>190</v>
      </c>
      <c r="E111" s="9"/>
      <c r="F111" s="9"/>
      <c r="G111" s="9"/>
      <c r="H111" s="80">
        <f>E111+F111</f>
        <v>0</v>
      </c>
      <c r="I111" s="79"/>
      <c r="J111" s="27">
        <f t="shared" si="23"/>
        <v>0</v>
      </c>
      <c r="K111" s="11"/>
    </row>
    <row r="112" spans="1:12" x14ac:dyDescent="0.25">
      <c r="A112" s="25" t="s">
        <v>191</v>
      </c>
      <c r="B112" s="26" t="s">
        <v>37</v>
      </c>
      <c r="C112" s="9"/>
      <c r="D112" s="9" t="s">
        <v>192</v>
      </c>
      <c r="E112" s="9">
        <v>9000</v>
      </c>
      <c r="F112" s="10">
        <v>-7000</v>
      </c>
      <c r="G112" s="9"/>
      <c r="H112" s="80">
        <f>E112+F112</f>
        <v>2000</v>
      </c>
      <c r="I112" s="79"/>
      <c r="J112" s="27">
        <f t="shared" si="23"/>
        <v>2000</v>
      </c>
      <c r="K112" s="11"/>
    </row>
    <row r="113" spans="1:12" x14ac:dyDescent="0.25">
      <c r="A113" s="25" t="s">
        <v>193</v>
      </c>
      <c r="B113" s="26" t="s">
        <v>37</v>
      </c>
      <c r="C113" s="9"/>
      <c r="D113" s="9" t="s">
        <v>194</v>
      </c>
      <c r="E113" s="9"/>
      <c r="F113" s="9"/>
      <c r="G113" s="9">
        <v>1041.31</v>
      </c>
      <c r="H113" s="80">
        <f>E113+G113</f>
        <v>1041.31</v>
      </c>
      <c r="I113" s="84">
        <v>1697.67</v>
      </c>
      <c r="J113" s="41">
        <f t="shared" si="23"/>
        <v>-656.36000000000013</v>
      </c>
      <c r="K113" s="11"/>
    </row>
    <row r="114" spans="1:12" s="49" customFormat="1" x14ac:dyDescent="0.25">
      <c r="A114" s="44" t="s">
        <v>195</v>
      </c>
      <c r="B114" s="45" t="s">
        <v>196</v>
      </c>
      <c r="C114" s="46"/>
      <c r="D114" s="46" t="s">
        <v>197</v>
      </c>
      <c r="E114" s="9"/>
      <c r="F114" s="9"/>
      <c r="G114" s="9"/>
      <c r="H114" s="80">
        <v>0</v>
      </c>
      <c r="I114" s="84">
        <v>3043</v>
      </c>
      <c r="J114" s="47"/>
      <c r="K114" s="48">
        <v>3043</v>
      </c>
      <c r="L114" s="49" t="s">
        <v>198</v>
      </c>
    </row>
    <row r="115" spans="1:12" x14ac:dyDescent="0.25">
      <c r="A115" s="12" t="s">
        <v>199</v>
      </c>
      <c r="B115" s="13" t="s">
        <v>200</v>
      </c>
      <c r="C115" s="20"/>
      <c r="D115" s="20"/>
      <c r="E115" s="20">
        <f>E116</f>
        <v>0</v>
      </c>
      <c r="F115" s="20">
        <f t="shared" ref="F115:K115" si="29">F116</f>
        <v>0</v>
      </c>
      <c r="G115" s="20">
        <f t="shared" si="29"/>
        <v>3000</v>
      </c>
      <c r="H115" s="82">
        <f t="shared" si="29"/>
        <v>3000</v>
      </c>
      <c r="I115" s="83">
        <f t="shared" si="29"/>
        <v>3000</v>
      </c>
      <c r="J115" s="20">
        <f t="shared" si="29"/>
        <v>0</v>
      </c>
      <c r="K115" s="20">
        <f t="shared" si="29"/>
        <v>0</v>
      </c>
    </row>
    <row r="116" spans="1:12" x14ac:dyDescent="0.25">
      <c r="A116" s="25" t="s">
        <v>199</v>
      </c>
      <c r="B116" s="26" t="s">
        <v>200</v>
      </c>
      <c r="C116" s="9"/>
      <c r="D116" s="9">
        <v>2419603</v>
      </c>
      <c r="E116" s="9"/>
      <c r="F116" s="9"/>
      <c r="G116" s="9">
        <v>3000</v>
      </c>
      <c r="H116" s="80">
        <f>E116+G116</f>
        <v>3000</v>
      </c>
      <c r="I116" s="84">
        <v>3000</v>
      </c>
      <c r="J116" s="27">
        <f t="shared" si="23"/>
        <v>0</v>
      </c>
      <c r="K116" s="11"/>
    </row>
    <row r="117" spans="1:12" ht="25.5" x14ac:dyDescent="0.25">
      <c r="A117" s="50" t="s">
        <v>201</v>
      </c>
      <c r="B117" s="13" t="s">
        <v>202</v>
      </c>
      <c r="C117" s="51"/>
      <c r="D117" s="20" t="s">
        <v>203</v>
      </c>
      <c r="E117" s="20">
        <v>90700</v>
      </c>
      <c r="F117" s="20"/>
      <c r="G117" s="20"/>
      <c r="H117" s="80">
        <v>90700</v>
      </c>
      <c r="I117" s="79"/>
      <c r="J117" s="53">
        <f t="shared" si="23"/>
        <v>90700</v>
      </c>
      <c r="K117" s="52"/>
    </row>
    <row r="118" spans="1:12" x14ac:dyDescent="0.25">
      <c r="A118" s="54" t="s">
        <v>204</v>
      </c>
      <c r="B118" s="54"/>
      <c r="C118" s="55"/>
      <c r="D118" s="55"/>
      <c r="E118" s="55"/>
      <c r="F118" s="55"/>
      <c r="G118" s="55"/>
      <c r="H118" s="86">
        <f>H106-I113</f>
        <v>20868.019999999997</v>
      </c>
    </row>
    <row r="119" spans="1:12" x14ac:dyDescent="0.25">
      <c r="A119" s="56" t="s">
        <v>230</v>
      </c>
      <c r="B119" s="56"/>
      <c r="C119" s="55"/>
      <c r="D119" s="55"/>
      <c r="E119" s="55"/>
      <c r="F119" s="55"/>
      <c r="G119" s="55"/>
      <c r="H119" s="86"/>
    </row>
    <row r="120" spans="1:12" hidden="1" x14ac:dyDescent="0.25">
      <c r="F120" s="42">
        <f>E61+E63+E79+E82+E100</f>
        <v>173000</v>
      </c>
      <c r="G120" s="42">
        <f>F61+F63+F79+F82+F100</f>
        <v>-38921.86</v>
      </c>
      <c r="H120" s="87">
        <f>G61+G63+G79+G82+G100</f>
        <v>38922</v>
      </c>
      <c r="I120" s="88">
        <f>H61+H63+H79+H82+H100</f>
        <v>173000.14</v>
      </c>
      <c r="J120">
        <v>173000</v>
      </c>
    </row>
    <row r="121" spans="1:12" hidden="1" x14ac:dyDescent="0.25">
      <c r="H121" s="89">
        <f>SUM(H122:H136)</f>
        <v>21304363.800000001</v>
      </c>
    </row>
    <row r="122" spans="1:12" hidden="1" x14ac:dyDescent="0.25">
      <c r="A122" s="57" t="s">
        <v>205</v>
      </c>
      <c r="B122" s="57" t="s">
        <v>206</v>
      </c>
      <c r="C122" s="58"/>
      <c r="D122" s="59">
        <f>H61+H63+H79+H82+H100</f>
        <v>173000.14</v>
      </c>
      <c r="E122" s="59"/>
      <c r="F122" s="59"/>
      <c r="G122" s="59"/>
      <c r="H122" s="86">
        <f>H20+H27</f>
        <v>16680442.800000001</v>
      </c>
    </row>
    <row r="123" spans="1:12" hidden="1" x14ac:dyDescent="0.25">
      <c r="A123" s="57" t="s">
        <v>207</v>
      </c>
      <c r="B123" s="57" t="s">
        <v>106</v>
      </c>
      <c r="C123" s="58"/>
      <c r="D123" s="59"/>
      <c r="E123" s="59"/>
      <c r="F123" s="59"/>
      <c r="G123" s="59"/>
      <c r="H123" s="86"/>
    </row>
    <row r="124" spans="1:12" hidden="1" x14ac:dyDescent="0.25">
      <c r="A124" s="57" t="s">
        <v>208</v>
      </c>
      <c r="B124" s="57" t="s">
        <v>209</v>
      </c>
      <c r="C124" s="58"/>
      <c r="D124" s="58"/>
      <c r="E124" s="58"/>
      <c r="F124" s="58"/>
      <c r="G124" s="58"/>
      <c r="H124" s="90">
        <f>H37+H42+H102</f>
        <v>1196580</v>
      </c>
    </row>
    <row r="125" spans="1:12" hidden="1" x14ac:dyDescent="0.25">
      <c r="A125" s="60" t="s">
        <v>210</v>
      </c>
      <c r="B125" s="60" t="s">
        <v>211</v>
      </c>
      <c r="C125" s="60"/>
      <c r="D125" s="60"/>
      <c r="E125" s="60"/>
      <c r="F125" s="60"/>
      <c r="G125" s="60"/>
      <c r="H125" s="91">
        <f>H38+H43+H103</f>
        <v>512820</v>
      </c>
    </row>
    <row r="126" spans="1:12" hidden="1" x14ac:dyDescent="0.25">
      <c r="A126" s="60" t="s">
        <v>212</v>
      </c>
      <c r="B126" s="60" t="s">
        <v>82</v>
      </c>
      <c r="C126" s="60"/>
      <c r="D126" s="60"/>
      <c r="E126" s="60"/>
      <c r="F126" s="60"/>
      <c r="G126" s="60"/>
      <c r="H126" s="91">
        <f>H23+H31+H33+H36+H46+H48+H55+H56+H59+H62+H64+H66+H67+H71+H72+H80+H81+H84+H85+H87+H90+H91+H93+H96+H98+H104+H106+H108+H110+H112+H113+H25</f>
        <v>282140</v>
      </c>
    </row>
    <row r="127" spans="1:12" hidden="1" x14ac:dyDescent="0.25">
      <c r="A127" s="60" t="s">
        <v>213</v>
      </c>
      <c r="B127" s="60" t="s">
        <v>82</v>
      </c>
      <c r="C127" s="60"/>
      <c r="D127" s="60"/>
      <c r="E127" s="60"/>
      <c r="F127" s="60"/>
      <c r="G127" s="60"/>
      <c r="H127" s="91">
        <f>H34+H50+H52+H53+H60+H76</f>
        <v>72000</v>
      </c>
    </row>
    <row r="128" spans="1:12" hidden="1" x14ac:dyDescent="0.25">
      <c r="A128" s="61" t="s">
        <v>214</v>
      </c>
      <c r="B128" s="61" t="s">
        <v>82</v>
      </c>
      <c r="C128" s="61"/>
      <c r="D128" s="61"/>
      <c r="E128" s="61"/>
      <c r="F128" s="61"/>
      <c r="G128" s="61"/>
      <c r="H128" s="91">
        <f>H68</f>
        <v>0</v>
      </c>
    </row>
    <row r="129" spans="1:9" hidden="1" x14ac:dyDescent="0.25">
      <c r="A129" s="62" t="s">
        <v>215</v>
      </c>
      <c r="B129" s="62" t="s">
        <v>82</v>
      </c>
      <c r="C129" s="62"/>
      <c r="D129" s="62"/>
      <c r="E129" s="62"/>
      <c r="F129" s="62"/>
      <c r="G129" s="62"/>
      <c r="H129" s="92">
        <f>H70</f>
        <v>0</v>
      </c>
    </row>
    <row r="130" spans="1:9" hidden="1" x14ac:dyDescent="0.25">
      <c r="A130" s="63" t="s">
        <v>97</v>
      </c>
      <c r="B130" s="63" t="s">
        <v>82</v>
      </c>
      <c r="C130" s="63"/>
      <c r="D130" s="63"/>
      <c r="E130" s="63"/>
      <c r="F130" s="63"/>
      <c r="G130" s="63"/>
      <c r="H130" s="92">
        <f>H57</f>
        <v>17000</v>
      </c>
    </row>
    <row r="131" spans="1:9" hidden="1" x14ac:dyDescent="0.25">
      <c r="A131" s="64" t="s">
        <v>126</v>
      </c>
      <c r="B131" s="64" t="s">
        <v>216</v>
      </c>
      <c r="C131" s="64"/>
      <c r="D131" s="64"/>
      <c r="E131" s="64"/>
      <c r="F131" s="64"/>
      <c r="G131" s="64"/>
      <c r="H131" s="93">
        <f>H73</f>
        <v>18750</v>
      </c>
    </row>
    <row r="132" spans="1:9" hidden="1" x14ac:dyDescent="0.25">
      <c r="A132" s="64" t="s">
        <v>128</v>
      </c>
      <c r="B132" s="64" t="s">
        <v>217</v>
      </c>
      <c r="C132" s="64"/>
      <c r="D132" s="64"/>
      <c r="E132" s="64"/>
      <c r="F132" s="64"/>
      <c r="G132" s="64"/>
      <c r="H132" s="93">
        <f>H74</f>
        <v>22000</v>
      </c>
    </row>
    <row r="133" spans="1:9" hidden="1" x14ac:dyDescent="0.25">
      <c r="A133" s="64" t="s">
        <v>218</v>
      </c>
      <c r="B133" s="64" t="s">
        <v>82</v>
      </c>
      <c r="C133" s="64"/>
      <c r="D133" s="64"/>
      <c r="E133" s="64"/>
      <c r="F133" s="64"/>
      <c r="G133" s="64"/>
      <c r="H133" s="93">
        <f>H83+H92+H105</f>
        <v>14000</v>
      </c>
    </row>
    <row r="134" spans="1:9" hidden="1" x14ac:dyDescent="0.25">
      <c r="A134" s="63" t="s">
        <v>219</v>
      </c>
      <c r="B134" s="63" t="s">
        <v>220</v>
      </c>
      <c r="C134" s="63"/>
      <c r="D134" s="63"/>
      <c r="E134" s="63"/>
      <c r="F134" s="63"/>
      <c r="G134" s="63"/>
      <c r="H134" s="92">
        <f>H117</f>
        <v>90700</v>
      </c>
    </row>
    <row r="135" spans="1:9" hidden="1" x14ac:dyDescent="0.25">
      <c r="A135" s="65" t="s">
        <v>221</v>
      </c>
      <c r="B135" s="65" t="s">
        <v>154</v>
      </c>
      <c r="C135" s="66"/>
      <c r="D135" s="66"/>
      <c r="E135" s="66"/>
      <c r="F135" s="66"/>
      <c r="G135" s="66"/>
      <c r="H135" s="94">
        <f>H88</f>
        <v>913651</v>
      </c>
    </row>
    <row r="136" spans="1:9" hidden="1" x14ac:dyDescent="0.25">
      <c r="A136" s="65" t="s">
        <v>222</v>
      </c>
      <c r="B136" s="65" t="s">
        <v>40</v>
      </c>
      <c r="C136" s="66"/>
      <c r="D136" s="66"/>
      <c r="E136" s="66"/>
      <c r="F136" s="66"/>
      <c r="G136" s="66"/>
      <c r="H136" s="94">
        <f>H24+H28</f>
        <v>1484280</v>
      </c>
    </row>
    <row r="137" spans="1:9" hidden="1" x14ac:dyDescent="0.25">
      <c r="A137" s="67"/>
      <c r="B137" s="67"/>
      <c r="C137" s="68"/>
      <c r="D137" s="68"/>
      <c r="E137" s="68"/>
      <c r="F137" s="68"/>
      <c r="G137" s="68"/>
      <c r="H137" s="94"/>
      <c r="I137" s="95"/>
    </row>
    <row r="138" spans="1:9" hidden="1" x14ac:dyDescent="0.25">
      <c r="A138" s="67"/>
      <c r="B138" s="67"/>
      <c r="C138" s="68"/>
      <c r="D138" s="68"/>
      <c r="E138" s="68"/>
      <c r="F138" s="68"/>
      <c r="G138" s="68"/>
      <c r="H138" s="94"/>
    </row>
    <row r="139" spans="1:9" hidden="1" x14ac:dyDescent="0.25">
      <c r="A139" s="67"/>
      <c r="B139" s="67"/>
      <c r="C139" s="68"/>
      <c r="D139" s="68"/>
      <c r="E139" s="68"/>
      <c r="F139" s="68"/>
      <c r="G139" s="68"/>
      <c r="H139" s="94"/>
    </row>
    <row r="140" spans="1:9" hidden="1" x14ac:dyDescent="0.25">
      <c r="A140" s="67" t="s">
        <v>223</v>
      </c>
      <c r="B140" s="67" t="s">
        <v>206</v>
      </c>
      <c r="C140" s="68"/>
      <c r="D140" s="68">
        <v>173000</v>
      </c>
      <c r="E140" s="68"/>
      <c r="F140" s="68"/>
      <c r="G140" s="68"/>
      <c r="H140" s="94">
        <v>21445076</v>
      </c>
    </row>
    <row r="141" spans="1:9" hidden="1" x14ac:dyDescent="0.25">
      <c r="A141" s="67" t="s">
        <v>208</v>
      </c>
      <c r="B141" s="67" t="s">
        <v>209</v>
      </c>
      <c r="C141" s="68"/>
      <c r="D141" s="68"/>
      <c r="E141" s="68"/>
      <c r="F141" s="68"/>
      <c r="G141" s="68"/>
      <c r="H141" s="94">
        <v>1196580</v>
      </c>
    </row>
    <row r="142" spans="1:9" hidden="1" x14ac:dyDescent="0.25">
      <c r="A142" s="67" t="s">
        <v>210</v>
      </c>
      <c r="B142" s="67" t="s">
        <v>211</v>
      </c>
      <c r="C142" s="68"/>
      <c r="D142" s="68"/>
      <c r="E142" s="68"/>
      <c r="F142" s="68"/>
      <c r="G142" s="68"/>
      <c r="H142" s="94">
        <v>512820</v>
      </c>
    </row>
    <row r="143" spans="1:9" hidden="1" x14ac:dyDescent="0.25">
      <c r="A143" s="67" t="s">
        <v>212</v>
      </c>
      <c r="B143" s="69" t="s">
        <v>82</v>
      </c>
      <c r="C143" s="68"/>
      <c r="D143" s="68"/>
      <c r="E143" s="68"/>
      <c r="F143" s="68"/>
      <c r="G143" s="68"/>
      <c r="H143" s="94">
        <v>343140</v>
      </c>
    </row>
    <row r="144" spans="1:9" hidden="1" x14ac:dyDescent="0.25">
      <c r="A144" s="67" t="s">
        <v>126</v>
      </c>
      <c r="B144" s="67" t="s">
        <v>216</v>
      </c>
      <c r="C144" s="68"/>
      <c r="D144" s="68"/>
      <c r="E144" s="68"/>
      <c r="F144" s="68"/>
      <c r="G144" s="68"/>
      <c r="H144" s="94">
        <v>18750</v>
      </c>
    </row>
    <row r="145" spans="1:8" hidden="1" x14ac:dyDescent="0.25">
      <c r="A145" s="67" t="s">
        <v>128</v>
      </c>
      <c r="B145" s="67" t="s">
        <v>217</v>
      </c>
      <c r="C145" s="68"/>
      <c r="D145" s="68"/>
      <c r="E145" s="68"/>
      <c r="F145" s="68"/>
      <c r="G145" s="68"/>
      <c r="H145" s="94">
        <v>22000</v>
      </c>
    </row>
    <row r="146" spans="1:8" hidden="1" x14ac:dyDescent="0.25">
      <c r="A146" s="67" t="s">
        <v>219</v>
      </c>
      <c r="B146" s="67" t="s">
        <v>220</v>
      </c>
      <c r="C146" s="68"/>
      <c r="D146" s="68"/>
      <c r="E146" s="68"/>
      <c r="F146" s="68"/>
      <c r="G146" s="68"/>
      <c r="H146" s="94">
        <v>120700</v>
      </c>
    </row>
    <row r="147" spans="1:8" hidden="1" x14ac:dyDescent="0.25">
      <c r="A147" s="67"/>
      <c r="B147" s="67"/>
      <c r="C147" s="68"/>
      <c r="D147" s="68"/>
      <c r="E147" s="68"/>
      <c r="F147" s="68"/>
      <c r="G147" s="68"/>
      <c r="H147" s="94"/>
    </row>
    <row r="148" spans="1:8" hidden="1" x14ac:dyDescent="0.25">
      <c r="A148" s="67" t="s">
        <v>224</v>
      </c>
      <c r="B148" s="67" t="s">
        <v>225</v>
      </c>
      <c r="C148" s="68"/>
      <c r="D148" s="68">
        <v>41000</v>
      </c>
      <c r="E148" s="68"/>
      <c r="F148" s="68"/>
      <c r="G148" s="68"/>
      <c r="H148" s="94">
        <v>5740375</v>
      </c>
    </row>
    <row r="149" spans="1:8" hidden="1" x14ac:dyDescent="0.25">
      <c r="A149" s="67" t="s">
        <v>208</v>
      </c>
      <c r="B149" s="67" t="s">
        <v>226</v>
      </c>
      <c r="C149" s="68"/>
      <c r="D149" s="68"/>
      <c r="E149" s="68"/>
      <c r="F149" s="68"/>
      <c r="G149" s="68"/>
      <c r="H149" s="94">
        <v>191345</v>
      </c>
    </row>
    <row r="150" spans="1:8" hidden="1" x14ac:dyDescent="0.25">
      <c r="A150" s="67" t="s">
        <v>210</v>
      </c>
      <c r="B150" s="67" t="s">
        <v>227</v>
      </c>
      <c r="C150" s="68"/>
      <c r="D150" s="68"/>
      <c r="E150" s="68"/>
      <c r="F150" s="68"/>
      <c r="G150" s="68"/>
      <c r="H150" s="94">
        <v>82005</v>
      </c>
    </row>
    <row r="151" spans="1:8" hidden="1" x14ac:dyDescent="0.25">
      <c r="A151" s="67" t="s">
        <v>228</v>
      </c>
      <c r="B151" s="67" t="s">
        <v>229</v>
      </c>
      <c r="C151" s="68"/>
      <c r="D151" s="68"/>
      <c r="E151" s="68"/>
      <c r="F151" s="68"/>
      <c r="G151" s="68"/>
      <c r="H151" s="94">
        <v>112991</v>
      </c>
    </row>
    <row r="152" spans="1:8" hidden="1" x14ac:dyDescent="0.25">
      <c r="A152" s="67"/>
      <c r="B152" s="67"/>
      <c r="C152" s="68"/>
      <c r="D152" s="70" t="e">
        <f>H9+#REF!</f>
        <v>#REF!</v>
      </c>
      <c r="E152" s="70"/>
      <c r="F152" s="70"/>
      <c r="G152" s="70"/>
      <c r="H152" s="94">
        <f>SUM(H140:H151)</f>
        <v>29785782</v>
      </c>
    </row>
    <row r="153" spans="1:8" x14ac:dyDescent="0.25">
      <c r="A153" s="67"/>
      <c r="B153" s="67"/>
      <c r="C153" s="68"/>
      <c r="D153" s="68"/>
      <c r="E153" s="68"/>
      <c r="F153" s="68"/>
      <c r="G153" s="68"/>
      <c r="H153" s="94"/>
    </row>
    <row r="154" spans="1:8" x14ac:dyDescent="0.25">
      <c r="A154" s="67"/>
      <c r="B154" s="67"/>
      <c r="C154" s="68"/>
      <c r="D154" s="68"/>
      <c r="E154" s="68"/>
      <c r="F154" s="68"/>
      <c r="G154" s="68"/>
      <c r="H154" s="94"/>
    </row>
    <row r="155" spans="1:8" x14ac:dyDescent="0.25">
      <c r="A155" s="67"/>
      <c r="B155" s="67"/>
      <c r="C155" s="68"/>
      <c r="D155" s="68"/>
      <c r="E155" s="68"/>
      <c r="F155" s="68"/>
      <c r="G155" s="68"/>
      <c r="H155" s="94"/>
    </row>
    <row r="156" spans="1:8" x14ac:dyDescent="0.25">
      <c r="A156" s="67"/>
      <c r="B156" s="67"/>
      <c r="C156" s="68"/>
      <c r="D156" s="68"/>
      <c r="E156" s="68"/>
      <c r="F156" s="68"/>
      <c r="G156" s="68"/>
      <c r="H156" s="94"/>
    </row>
    <row r="157" spans="1:8" x14ac:dyDescent="0.25">
      <c r="A157" s="71"/>
      <c r="B157" s="71"/>
      <c r="C157" s="55"/>
      <c r="D157" s="55"/>
      <c r="E157" s="55"/>
      <c r="F157" s="55"/>
      <c r="G157" s="55"/>
      <c r="H157" s="90"/>
    </row>
    <row r="158" spans="1:8" x14ac:dyDescent="0.25">
      <c r="A158" s="72"/>
      <c r="B158" s="72"/>
      <c r="C158" s="55"/>
      <c r="D158" s="55"/>
      <c r="E158" s="55"/>
      <c r="F158" s="55"/>
      <c r="G158" s="55"/>
      <c r="H158" s="90"/>
    </row>
    <row r="159" spans="1:8" x14ac:dyDescent="0.25">
      <c r="A159" s="68"/>
      <c r="B159" s="68"/>
      <c r="C159" s="68"/>
      <c r="D159" s="68"/>
      <c r="E159" s="68"/>
      <c r="F159" s="68"/>
      <c r="G159" s="68"/>
      <c r="H159" s="96"/>
    </row>
    <row r="160" spans="1:8" x14ac:dyDescent="0.25">
      <c r="A160" s="68"/>
      <c r="B160" s="68"/>
      <c r="C160" s="68"/>
      <c r="D160" s="68"/>
      <c r="E160" s="68"/>
      <c r="F160" s="68"/>
      <c r="G160" s="68"/>
      <c r="H160" s="96"/>
    </row>
    <row r="161" spans="1:8" x14ac:dyDescent="0.25">
      <c r="A161" s="68"/>
      <c r="B161" s="68"/>
      <c r="C161" s="68"/>
      <c r="D161" s="68"/>
      <c r="E161" s="68"/>
      <c r="F161" s="68"/>
      <c r="G161" s="68"/>
      <c r="H161" s="96"/>
    </row>
    <row r="162" spans="1:8" x14ac:dyDescent="0.25">
      <c r="A162" s="68"/>
      <c r="B162" s="68"/>
      <c r="C162" s="68"/>
      <c r="D162" s="68"/>
      <c r="E162" s="68"/>
      <c r="F162" s="68"/>
      <c r="G162" s="68"/>
      <c r="H162" s="96"/>
    </row>
  </sheetData>
  <mergeCells count="14">
    <mergeCell ref="H6:H7"/>
    <mergeCell ref="I6:I7"/>
    <mergeCell ref="J6:J7"/>
    <mergeCell ref="K6:K7"/>
    <mergeCell ref="A1:G1"/>
    <mergeCell ref="A2:H2"/>
    <mergeCell ref="A3:H3"/>
    <mergeCell ref="A4:H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2021-09-10T17:12:57Z</dcterms:modified>
</cp:coreProperties>
</file>